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95" yWindow="-15" windowWidth="11280" windowHeight="9570" activeTab="1"/>
  </bookViews>
  <sheets>
    <sheet name="BS" sheetId="1" r:id="rId1"/>
    <sheet name="PL" sheetId="6" r:id="rId2"/>
    <sheet name="SH-Conso" sheetId="2" r:id="rId3"/>
    <sheet name="SH-Sep" sheetId="5" r:id="rId4"/>
    <sheet name="CF" sheetId="8" r:id="rId5"/>
  </sheets>
  <definedNames>
    <definedName name="_xlnm.Print_Area" localSheetId="0">BS!$A$1:$K$89</definedName>
    <definedName name="_xlnm.Print_Area" localSheetId="4">CF!$A$1:$K$75</definedName>
    <definedName name="_xlnm.Print_Area" localSheetId="1">PL!$A$1:$J$69</definedName>
    <definedName name="_xlnm.Print_Area" localSheetId="2">'SH-Conso'!$A$1:$S$30</definedName>
    <definedName name="_xlnm.Print_Area" localSheetId="3">'SH-Sep'!$A$1:$O$28</definedName>
  </definedNames>
  <calcPr calcId="145621"/>
</workbook>
</file>

<file path=xl/calcChain.xml><?xml version="1.0" encoding="utf-8"?>
<calcChain xmlns="http://schemas.openxmlformats.org/spreadsheetml/2006/main">
  <c r="H66" i="8" l="1"/>
  <c r="D66" i="8"/>
  <c r="E40" i="8"/>
  <c r="G40" i="8"/>
  <c r="I40" i="8"/>
  <c r="D36" i="8"/>
  <c r="D40" i="8" s="1"/>
  <c r="E20" i="5" l="1"/>
  <c r="F20" i="5"/>
  <c r="G20" i="5"/>
  <c r="H20" i="5"/>
  <c r="I20" i="5"/>
  <c r="J20" i="5"/>
  <c r="K20" i="5"/>
  <c r="L20" i="5"/>
  <c r="M20" i="5"/>
  <c r="N20" i="5"/>
  <c r="D20" i="5"/>
  <c r="S30" i="2"/>
  <c r="O30" i="2"/>
  <c r="H21" i="2"/>
  <c r="I21" i="2"/>
  <c r="J21" i="2"/>
  <c r="K21" i="2"/>
  <c r="L21" i="2"/>
  <c r="M21" i="2"/>
  <c r="N21" i="2"/>
  <c r="O21" i="2"/>
  <c r="P21" i="2"/>
  <c r="Q21" i="2"/>
  <c r="R21" i="2"/>
  <c r="S21" i="2"/>
  <c r="G21" i="2"/>
  <c r="F21" i="2"/>
  <c r="E21" i="2"/>
  <c r="E67" i="6"/>
  <c r="G67" i="6"/>
  <c r="I67" i="6"/>
  <c r="J46" i="6"/>
  <c r="H46" i="6"/>
  <c r="F46" i="6"/>
  <c r="D46" i="6"/>
  <c r="D15" i="6"/>
  <c r="F85" i="1" l="1"/>
  <c r="E85" i="1"/>
  <c r="G85" i="1"/>
  <c r="H85" i="1"/>
  <c r="I85" i="1"/>
  <c r="J85" i="1"/>
  <c r="D85" i="1"/>
  <c r="D54" i="1" l="1"/>
  <c r="J65" i="1" l="1"/>
  <c r="H65" i="1"/>
  <c r="F65" i="1"/>
  <c r="D65" i="1"/>
  <c r="G30" i="2" l="1"/>
  <c r="F36" i="8"/>
  <c r="F40" i="8" s="1"/>
  <c r="J28" i="1" l="1"/>
  <c r="F28" i="1"/>
  <c r="H28" i="1"/>
  <c r="D28" i="5"/>
  <c r="Q30" i="2" l="1"/>
  <c r="K30" i="2"/>
  <c r="I30" i="2"/>
  <c r="E30" i="2"/>
  <c r="D25" i="6" l="1"/>
  <c r="D44" i="6"/>
  <c r="D56" i="6" s="1"/>
  <c r="D28" i="1"/>
  <c r="H54" i="1"/>
  <c r="J66" i="8"/>
  <c r="F66" i="8"/>
  <c r="D55" i="8"/>
  <c r="J55" i="8"/>
  <c r="F55" i="8"/>
  <c r="J28" i="5"/>
  <c r="H28" i="5"/>
  <c r="F28" i="5"/>
  <c r="J63" i="6"/>
  <c r="F17" i="1"/>
  <c r="J17" i="1"/>
  <c r="D17" i="1"/>
  <c r="J54" i="1"/>
  <c r="F54" i="1"/>
  <c r="F15" i="6"/>
  <c r="H15" i="6"/>
  <c r="J15" i="6"/>
  <c r="H25" i="6"/>
  <c r="J25" i="6"/>
  <c r="G44" i="6"/>
  <c r="D63" i="6"/>
  <c r="F63" i="6"/>
  <c r="H63" i="6"/>
  <c r="F25" i="6"/>
  <c r="H17" i="1"/>
  <c r="H29" i="6" l="1"/>
  <c r="H31" i="6" s="1"/>
  <c r="J67" i="1"/>
  <c r="F67" i="1"/>
  <c r="H67" i="1"/>
  <c r="D30" i="1"/>
  <c r="D67" i="1"/>
  <c r="J30" i="1"/>
  <c r="J29" i="6"/>
  <c r="J31" i="6" s="1"/>
  <c r="J36" i="8" s="1"/>
  <c r="M30" i="2"/>
  <c r="D87" i="1" s="1"/>
  <c r="D64" i="6"/>
  <c r="H44" i="6"/>
  <c r="D29" i="6"/>
  <c r="D31" i="6" s="1"/>
  <c r="F30" i="1"/>
  <c r="H30" i="1"/>
  <c r="H55" i="8"/>
  <c r="F29" i="6"/>
  <c r="F31" i="6" s="1"/>
  <c r="D69" i="6" l="1"/>
  <c r="D67" i="6"/>
  <c r="J40" i="8"/>
  <c r="J70" i="8" s="1"/>
  <c r="D70" i="8"/>
  <c r="D89" i="1"/>
  <c r="F70" i="8"/>
  <c r="J44" i="6"/>
  <c r="J56" i="6" s="1"/>
  <c r="J64" i="6" s="1"/>
  <c r="H56" i="6"/>
  <c r="F44" i="6"/>
  <c r="J67" i="6" l="1"/>
  <c r="J69" i="6" s="1"/>
  <c r="H64" i="6"/>
  <c r="H36" i="8"/>
  <c r="F56" i="6"/>
  <c r="F64" i="6" s="1"/>
  <c r="J87" i="1"/>
  <c r="J89" i="1" s="1"/>
  <c r="F87" i="1"/>
  <c r="F89" i="1" s="1"/>
  <c r="H67" i="6" l="1"/>
  <c r="H69" i="6" s="1"/>
  <c r="F69" i="6"/>
  <c r="F67" i="6"/>
  <c r="H40" i="8"/>
  <c r="H70" i="8" s="1"/>
  <c r="L28" i="5"/>
  <c r="H87" i="1" s="1"/>
  <c r="H89" i="1" s="1"/>
  <c r="N28" i="5"/>
  <c r="P28" i="5" l="1"/>
</calcChain>
</file>

<file path=xl/sharedStrings.xml><?xml version="1.0" encoding="utf-8"?>
<sst xmlns="http://schemas.openxmlformats.org/spreadsheetml/2006/main" count="393" uniqueCount="233">
  <si>
    <t>หมายเหตุ</t>
  </si>
  <si>
    <t>งบการเงินรวม</t>
  </si>
  <si>
    <t>งบการเงินเฉพาะกิจการ</t>
  </si>
  <si>
    <t xml:space="preserve"> </t>
  </si>
  <si>
    <t>2559</t>
  </si>
  <si>
    <t>2560</t>
  </si>
  <si>
    <t>สำหรับงวดหกเดือนสิ้นสุดวันที่ 30 มิถุนายน 2560</t>
  </si>
  <si>
    <t>หน่วย : พันบาท</t>
  </si>
  <si>
    <t>(ยังไม่ได้ตรวจสอบ/ สอบทานแล้ว)</t>
  </si>
  <si>
    <t>บริษัท สหวิริยาสตีลอินดัสตรี จำกัด (มหาชน) บริษัทย่อย</t>
  </si>
  <si>
    <t xml:space="preserve">งบกำไรขาดทุน </t>
  </si>
  <si>
    <t>4</t>
  </si>
  <si>
    <t>5</t>
  </si>
  <si>
    <t>6</t>
  </si>
  <si>
    <t>7</t>
  </si>
  <si>
    <t>8</t>
  </si>
  <si>
    <t>9</t>
  </si>
  <si>
    <t>10</t>
  </si>
  <si>
    <t>12</t>
  </si>
  <si>
    <t>11</t>
  </si>
  <si>
    <t>14</t>
  </si>
  <si>
    <t>17</t>
  </si>
  <si>
    <t>Assets</t>
  </si>
  <si>
    <t>Current assets</t>
  </si>
  <si>
    <t>Cash and cash equivalents</t>
  </si>
  <si>
    <t xml:space="preserve">Trade accounts receivable </t>
  </si>
  <si>
    <t>Inventories</t>
  </si>
  <si>
    <t xml:space="preserve">Other current assets </t>
  </si>
  <si>
    <t xml:space="preserve">   of subsidiary</t>
  </si>
  <si>
    <t>Total current assets</t>
  </si>
  <si>
    <t>Non-current assets</t>
  </si>
  <si>
    <t>Restricted deposit at financial institution</t>
  </si>
  <si>
    <t>Investments in subsidiaries</t>
  </si>
  <si>
    <t>Investments in joint venture</t>
  </si>
  <si>
    <t>Other long-term investment</t>
  </si>
  <si>
    <t>Property, plant and equipment</t>
  </si>
  <si>
    <t>Deferred tax assets</t>
  </si>
  <si>
    <t xml:space="preserve">Other non-current assets </t>
  </si>
  <si>
    <t>Total non-current assets</t>
  </si>
  <si>
    <t>Total assets</t>
  </si>
  <si>
    <t xml:space="preserve">Trade accounts payable </t>
  </si>
  <si>
    <t xml:space="preserve">   financial institutions </t>
  </si>
  <si>
    <t>Current portion of finance lease liabilities</t>
  </si>
  <si>
    <t xml:space="preserve">   rehabilitation plan</t>
  </si>
  <si>
    <t>Other current liabilities</t>
  </si>
  <si>
    <t>Total current liabilities</t>
  </si>
  <si>
    <t>Finance lease liabilities</t>
  </si>
  <si>
    <t>Deferred tax liabilities</t>
  </si>
  <si>
    <t>Other non-current liabilities</t>
  </si>
  <si>
    <t>Total non-current liabilities</t>
  </si>
  <si>
    <t>Share capital</t>
  </si>
  <si>
    <t xml:space="preserve">   Issued and paid-up share capital</t>
  </si>
  <si>
    <t>Retained earnings (deficit)</t>
  </si>
  <si>
    <t>Non-controlling interests</t>
  </si>
  <si>
    <t>Consolidated financial statements</t>
  </si>
  <si>
    <t>Separate financial statements</t>
  </si>
  <si>
    <t>2017</t>
  </si>
  <si>
    <t>Note</t>
  </si>
  <si>
    <t>Current liabilities</t>
  </si>
  <si>
    <t>Non-current liabilities</t>
  </si>
  <si>
    <t>Total liabilities</t>
  </si>
  <si>
    <t>Income</t>
  </si>
  <si>
    <t>Revenue from sale of goods</t>
  </si>
  <si>
    <t>Revenue from rendering of services</t>
  </si>
  <si>
    <t>Dividend income</t>
  </si>
  <si>
    <t>Other income</t>
  </si>
  <si>
    <t>Total income</t>
  </si>
  <si>
    <t>Expenses</t>
  </si>
  <si>
    <t>Cost of rendering of services</t>
  </si>
  <si>
    <t>Administrative expenses</t>
  </si>
  <si>
    <t>Management benefit expenses</t>
  </si>
  <si>
    <t>Finance costs</t>
  </si>
  <si>
    <t>Total expenses</t>
  </si>
  <si>
    <t>Income tax (expense) benefits</t>
  </si>
  <si>
    <t xml:space="preserve">   Joint venture</t>
  </si>
  <si>
    <t xml:space="preserve">   Owners of the Company</t>
  </si>
  <si>
    <t xml:space="preserve">   Non-controlling interests</t>
  </si>
  <si>
    <t>Basic earnings(loss) per share  (Baht)</t>
  </si>
  <si>
    <t>Other comprehensive income</t>
  </si>
  <si>
    <t>Total comprehensive income attributable to:</t>
  </si>
  <si>
    <t>Profit (loss) attributable to:</t>
  </si>
  <si>
    <t xml:space="preserve">  Owners of the Company</t>
  </si>
  <si>
    <t xml:space="preserve">  Non-controlling interests</t>
  </si>
  <si>
    <t xml:space="preserve">Issued and </t>
  </si>
  <si>
    <t>paid-up</t>
  </si>
  <si>
    <t>share capital</t>
  </si>
  <si>
    <t>ordinary shares</t>
  </si>
  <si>
    <t>issuance</t>
  </si>
  <si>
    <t>Equity distribution</t>
  </si>
  <si>
    <t>from shareholders</t>
  </si>
  <si>
    <t>from repurchase</t>
  </si>
  <si>
    <t>of subordinated</t>
  </si>
  <si>
    <t>convertible debentures</t>
  </si>
  <si>
    <t>Legal</t>
  </si>
  <si>
    <t>reserve</t>
  </si>
  <si>
    <t xml:space="preserve">Unappropriated </t>
  </si>
  <si>
    <t>(deficit)</t>
  </si>
  <si>
    <t xml:space="preserve">Equity </t>
  </si>
  <si>
    <t>attributable to</t>
  </si>
  <si>
    <t>owners of</t>
  </si>
  <si>
    <t>the Company</t>
  </si>
  <si>
    <t>Non-</t>
  </si>
  <si>
    <t xml:space="preserve">controlling </t>
  </si>
  <si>
    <t>interests</t>
  </si>
  <si>
    <t>equity</t>
  </si>
  <si>
    <t xml:space="preserve">    Profit (loss)</t>
  </si>
  <si>
    <t xml:space="preserve">    Other comprehensive income</t>
  </si>
  <si>
    <t>Dividends paid to non-controlling interests</t>
  </si>
  <si>
    <t>Cash flows from operating activities</t>
  </si>
  <si>
    <t>Adjustments for</t>
  </si>
  <si>
    <t>Changes in operating assets and liabilities</t>
  </si>
  <si>
    <t>Profit (loss) from operating activities before changes in</t>
  </si>
  <si>
    <t xml:space="preserve">  operating assets and liabilities :</t>
  </si>
  <si>
    <t>Trade accounts receivable</t>
  </si>
  <si>
    <t>Other current assets</t>
  </si>
  <si>
    <t>Other non-current assets</t>
  </si>
  <si>
    <t>Trade accounts payable</t>
  </si>
  <si>
    <t>Employee benefit obligations paid</t>
  </si>
  <si>
    <t>Cash provided from operating activities</t>
  </si>
  <si>
    <t>Income tax paid</t>
  </si>
  <si>
    <t>Net cash provided by operating activities</t>
  </si>
  <si>
    <t>Cash flows from investing activities</t>
  </si>
  <si>
    <t xml:space="preserve">Sales of property, plant and equipment </t>
  </si>
  <si>
    <t>Dividend received</t>
  </si>
  <si>
    <t>Net cash used in investing activities</t>
  </si>
  <si>
    <t>Cash flows from financing activities</t>
  </si>
  <si>
    <t>Finance cost paid</t>
  </si>
  <si>
    <t>Dividends paid</t>
  </si>
  <si>
    <t>Net cash used in financing activities</t>
  </si>
  <si>
    <t>Net increase (decrease) in cash and cash equivalents</t>
  </si>
  <si>
    <t>Cash and cash equivalents at as 1 January</t>
  </si>
  <si>
    <t>Significant non-cash transactions</t>
  </si>
  <si>
    <t xml:space="preserve">  from financial institutions</t>
  </si>
  <si>
    <t>Statements of financial position</t>
  </si>
  <si>
    <t>Assets held for disposal from liquidation</t>
  </si>
  <si>
    <t>Other payables under rehabilitation plan</t>
  </si>
  <si>
    <t>Current portion of other payables under</t>
  </si>
  <si>
    <t>Shareholders' equity</t>
  </si>
  <si>
    <t>Capital deficiency/total shareholders' equity</t>
  </si>
  <si>
    <t xml:space="preserve">Total liabilities and shareholders' equity </t>
  </si>
  <si>
    <t>Liabilities and shareholders' equity</t>
  </si>
  <si>
    <t>Accrued interest under rehabilitation plan</t>
  </si>
  <si>
    <t xml:space="preserve">   Authorized share capital</t>
  </si>
  <si>
    <t>Net gain on exchange rate</t>
  </si>
  <si>
    <t>Cost of sales</t>
  </si>
  <si>
    <t>Loss on  onerous contracts (reversal)</t>
  </si>
  <si>
    <t xml:space="preserve">Profit (loss) before income tax </t>
  </si>
  <si>
    <t>Statements of comprehensive income</t>
  </si>
  <si>
    <t>Balance as at 1 January 2017</t>
  </si>
  <si>
    <t>Total shareholders'</t>
  </si>
  <si>
    <t>Statements of cash flows</t>
  </si>
  <si>
    <t>Loss on devaluation of inventories (reversal)</t>
  </si>
  <si>
    <t>Employee benefit provisions</t>
  </si>
  <si>
    <t>Loss on onerous contracts (reversal)</t>
  </si>
  <si>
    <t>Other receivables from related parties</t>
  </si>
  <si>
    <t>Other payables to related parties</t>
  </si>
  <si>
    <t xml:space="preserve">Acquire of property, plant and equipment </t>
  </si>
  <si>
    <t>Acquire of intangible assets</t>
  </si>
  <si>
    <t>(Increase) Decrease in restricted deposit at financial institution</t>
  </si>
  <si>
    <t>Debt settlement to other creditors under rehabilitation plan</t>
  </si>
  <si>
    <t>Payments for hire purchase and finance lease liabilities</t>
  </si>
  <si>
    <t>Other payables for property, plant and equipment acquisition</t>
  </si>
  <si>
    <t xml:space="preserve">Depreciation and amortization </t>
  </si>
  <si>
    <t>13</t>
  </si>
  <si>
    <t>15</t>
  </si>
  <si>
    <t>16</t>
  </si>
  <si>
    <t>18</t>
  </si>
  <si>
    <t>19</t>
  </si>
  <si>
    <t xml:space="preserve">Non-current provisions for employee benefit </t>
  </si>
  <si>
    <t>21</t>
  </si>
  <si>
    <t>Unit: Baht</t>
  </si>
  <si>
    <t>Equity attributable to owners of the Company</t>
  </si>
  <si>
    <t>24</t>
  </si>
  <si>
    <t>Profit (loss) for the year</t>
  </si>
  <si>
    <t>Total comprehensive income for the year</t>
  </si>
  <si>
    <t>Comprehensive income for the year</t>
  </si>
  <si>
    <t>Balance as at 31 December 2017</t>
  </si>
  <si>
    <t>Cash and cash equivalents at as 31 December</t>
  </si>
  <si>
    <t xml:space="preserve">Sahaviriya Steel Industries Public Company Limited and Subsidiaries </t>
  </si>
  <si>
    <t xml:space="preserve">Short-term borrowings from financial institutions </t>
  </si>
  <si>
    <t>Long-term borrowings from financial institutions</t>
  </si>
  <si>
    <t>Statements of cash flows (continued)</t>
  </si>
  <si>
    <t>Increase (Decrease) in short-term borrowings</t>
  </si>
  <si>
    <t>Amortised income tax deducted at source</t>
  </si>
  <si>
    <t>Effects from flooding net</t>
  </si>
  <si>
    <t>Share of profit (loss) by equity-accounted investees</t>
  </si>
  <si>
    <t xml:space="preserve">     be reclassified to profit or loss :</t>
  </si>
  <si>
    <t>Statements of changes in shareholder's equity</t>
  </si>
  <si>
    <t xml:space="preserve">Current portion of long-term borrowings from </t>
  </si>
  <si>
    <t>Provisions for onerous contracts</t>
  </si>
  <si>
    <t>2(f)</t>
  </si>
  <si>
    <t>As at 31 December 2018</t>
  </si>
  <si>
    <t>2018</t>
  </si>
  <si>
    <t>20</t>
  </si>
  <si>
    <t>4, 21</t>
  </si>
  <si>
    <t>ตรง</t>
  </si>
  <si>
    <t xml:space="preserve">Provisions under guarantees </t>
  </si>
  <si>
    <t>22</t>
  </si>
  <si>
    <t>Current portion of provisions under guarantee</t>
  </si>
  <si>
    <t>ไม่มั่นใจชื่อบัญชีอิ้ง ให้พี่ลองตรวจดูอีกที</t>
  </si>
  <si>
    <t>For the year ended 31 December 2018</t>
  </si>
  <si>
    <t>10,12</t>
  </si>
  <si>
    <t>27</t>
  </si>
  <si>
    <t>28</t>
  </si>
  <si>
    <t>29</t>
  </si>
  <si>
    <t xml:space="preserve">Components of comprehensive income that will not </t>
  </si>
  <si>
    <t xml:space="preserve">Balance as at 1 January 2017 </t>
  </si>
  <si>
    <t>Balance as at 1 January 2018</t>
  </si>
  <si>
    <t>Balance as at 31 December 2018</t>
  </si>
  <si>
    <t xml:space="preserve">Bad debts and doubtful accounts </t>
  </si>
  <si>
    <t>Loss (gain) on disposal of equipment</t>
  </si>
  <si>
    <t>Unrealized loss (gain) on exchange rate</t>
  </si>
  <si>
    <t>Repayments for long-term borrowings from financial institutions</t>
  </si>
  <si>
    <t>Write off equipment</t>
  </si>
  <si>
    <t>Income tax received</t>
  </si>
  <si>
    <t>Increase share capital by debts conversion</t>
  </si>
  <si>
    <t>Distribution costs</t>
  </si>
  <si>
    <t xml:space="preserve">   Deficit</t>
  </si>
  <si>
    <t>Other intangible assets</t>
  </si>
  <si>
    <t>Current income tax payable</t>
  </si>
  <si>
    <t>Share discount on ordinary shares issuance</t>
  </si>
  <si>
    <t>Other comprehensive income for the year -net of tax</t>
  </si>
  <si>
    <t>Gains (losses) on remeasurements of defined benefit plan</t>
  </si>
  <si>
    <t xml:space="preserve">   of join venture</t>
  </si>
  <si>
    <t xml:space="preserve">Share discount on </t>
  </si>
  <si>
    <t>Share capital decrease</t>
  </si>
  <si>
    <t>Share capital increase</t>
  </si>
  <si>
    <t>Impairment loss on intangible assets</t>
  </si>
  <si>
    <t>Share of loss of joint venture (net of tax)</t>
  </si>
  <si>
    <t>Reversed tax expense (income)</t>
  </si>
  <si>
    <t>Payments for liabilities under guarantees and other agreements</t>
  </si>
  <si>
    <t>Assets acquired under hire purchase and financial lease agreements</t>
  </si>
  <si>
    <t>Short-term borrowings from related parties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</si>
</sst>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87" formatCode="_(* #,##0.00_);_(* \(#,##0.00\);_(* &quot;-&quot;??_);_(@_)"/>
    <numFmt numFmtId="188" formatCode="_(* #,##0_);_(* \(#,##0\);_(* &quot;-&quot;??_);_(@_)"/>
    <numFmt numFmtId="189" formatCode="#,##0\ ;\(#,##0\)"/>
    <numFmt numFmtId="190" formatCode="#,##0_);\(#,##0\)"/>
  </numFmts>
  <fonts count="17" x14ac:knownFonts="1">
    <font>
      <sz val="15"/>
      <name val="Angsana New"/>
      <family val="1"/>
    </font>
    <font>
      <sz val="10"/>
      <name val="Arial"/>
      <family val="2"/>
    </font>
    <font>
      <b/>
      <sz val="16"/>
      <name val="Angsana New"/>
      <family val="1"/>
    </font>
    <font>
      <sz val="16"/>
      <name val="Angsana New"/>
      <family val="1"/>
    </font>
    <font>
      <sz val="15"/>
      <name val="Angsana New"/>
      <family val="1"/>
    </font>
    <font>
      <sz val="8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i/>
      <sz val="16"/>
      <name val="Angsana New"/>
      <family val="1"/>
    </font>
    <font>
      <b/>
      <i/>
      <sz val="15"/>
      <name val="Angsana New"/>
      <family val="1"/>
    </font>
    <font>
      <sz val="11"/>
      <name val="Times New Roman"/>
      <family val="1"/>
    </font>
    <font>
      <sz val="14"/>
      <name val="Cordia New"/>
      <family val="2"/>
    </font>
    <font>
      <sz val="15"/>
      <color rgb="FFFF0000"/>
      <name val="Angsana New"/>
      <family val="1"/>
    </font>
    <font>
      <sz val="15"/>
      <color theme="1"/>
      <name val="Angsana New"/>
      <family val="1"/>
    </font>
    <font>
      <i/>
      <sz val="15"/>
      <color theme="1"/>
      <name val="Angsana New"/>
      <family val="1"/>
    </font>
    <font>
      <b/>
      <i/>
      <sz val="16"/>
      <name val="Angsana New"/>
      <family val="1"/>
    </font>
    <font>
      <sz val="16"/>
      <color rgb="FFFF0000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2">
    <xf numFmtId="37" fontId="0" fillId="0" borderId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1" fillId="0" borderId="0" applyFont="0" applyFill="0" applyBorder="0" applyAlignment="0" applyProtection="0"/>
    <xf numFmtId="0" fontId="1" fillId="0" borderId="0"/>
    <xf numFmtId="0" fontId="10" fillId="0" borderId="0"/>
    <xf numFmtId="37" fontId="4" fillId="0" borderId="0"/>
    <xf numFmtId="0" fontId="4" fillId="0" borderId="0"/>
    <xf numFmtId="9" fontId="1" fillId="0" borderId="0" applyFont="0" applyFill="0" applyBorder="0" applyAlignment="0" applyProtection="0"/>
    <xf numFmtId="187" fontId="1" fillId="0" borderId="0" applyFont="0" applyFill="0" applyBorder="0" applyAlignment="0" applyProtection="0"/>
  </cellStyleXfs>
  <cellXfs count="209">
    <xf numFmtId="37" fontId="0" fillId="0" borderId="0" xfId="0"/>
    <xf numFmtId="37" fontId="3" fillId="0" borderId="0" xfId="0" applyFont="1" applyFill="1"/>
    <xf numFmtId="188" fontId="0" fillId="0" borderId="0" xfId="0" applyNumberFormat="1" applyFont="1" applyFill="1" applyAlignment="1">
      <alignment horizontal="right" vertical="top"/>
    </xf>
    <xf numFmtId="37" fontId="2" fillId="0" borderId="0" xfId="0" applyFont="1" applyFill="1" applyAlignment="1"/>
    <xf numFmtId="37" fontId="2" fillId="0" borderId="0" xfId="0" applyFont="1" applyFill="1"/>
    <xf numFmtId="188" fontId="6" fillId="0" borderId="0" xfId="0" applyNumberFormat="1" applyFont="1" applyFill="1" applyBorder="1" applyAlignment="1">
      <alignment horizontal="right" vertical="top"/>
    </xf>
    <xf numFmtId="188" fontId="0" fillId="0" borderId="0" xfId="0" applyNumberFormat="1" applyFont="1" applyFill="1" applyBorder="1" applyAlignment="1">
      <alignment horizontal="right" vertical="top"/>
    </xf>
    <xf numFmtId="37" fontId="6" fillId="0" borderId="0" xfId="0" applyNumberFormat="1" applyFont="1" applyFill="1" applyBorder="1" applyAlignment="1">
      <alignment horizontal="right" vertical="top"/>
    </xf>
    <xf numFmtId="188" fontId="6" fillId="0" borderId="0" xfId="0" applyNumberFormat="1" applyFont="1" applyFill="1" applyAlignment="1">
      <alignment horizontal="right" vertical="top"/>
    </xf>
    <xf numFmtId="188" fontId="0" fillId="0" borderId="0" xfId="11" applyNumberFormat="1" applyFont="1" applyFill="1" applyAlignment="1">
      <alignment horizontal="right" vertical="top"/>
    </xf>
    <xf numFmtId="188" fontId="0" fillId="0" borderId="0" xfId="11" applyNumberFormat="1" applyFont="1" applyFill="1" applyAlignment="1">
      <alignment horizontal="center" vertical="top"/>
    </xf>
    <xf numFmtId="37" fontId="0" fillId="0" borderId="0" xfId="0" applyNumberFormat="1" applyFont="1" applyFill="1" applyAlignment="1">
      <alignment horizontal="right" vertical="top"/>
    </xf>
    <xf numFmtId="188" fontId="0" fillId="0" borderId="0" xfId="11" applyNumberFormat="1" applyFont="1" applyFill="1" applyAlignment="1"/>
    <xf numFmtId="188" fontId="0" fillId="0" borderId="0" xfId="11" applyNumberFormat="1" applyFont="1" applyFill="1" applyBorder="1" applyAlignment="1">
      <alignment horizontal="right" vertical="top"/>
    </xf>
    <xf numFmtId="37" fontId="6" fillId="0" borderId="0" xfId="0" applyFont="1" applyFill="1" applyAlignment="1">
      <alignment vertical="top"/>
    </xf>
    <xf numFmtId="37" fontId="0" fillId="0" borderId="0" xfId="0" applyFont="1" applyFill="1" applyAlignment="1"/>
    <xf numFmtId="188" fontId="6" fillId="0" borderId="0" xfId="11" applyNumberFormat="1" applyFont="1" applyFill="1" applyBorder="1" applyAlignment="1">
      <alignment horizontal="right" vertical="top"/>
    </xf>
    <xf numFmtId="37" fontId="0" fillId="0" borderId="0" xfId="0" applyFont="1" applyFill="1" applyAlignment="1">
      <alignment horizontal="center"/>
    </xf>
    <xf numFmtId="37" fontId="7" fillId="0" borderId="0" xfId="0" applyFont="1" applyFill="1" applyAlignment="1">
      <alignment horizontal="center" vertical="top" wrapText="1"/>
    </xf>
    <xf numFmtId="188" fontId="0" fillId="0" borderId="0" xfId="11" applyNumberFormat="1" applyFont="1" applyFill="1"/>
    <xf numFmtId="188" fontId="6" fillId="0" borderId="0" xfId="0" applyNumberFormat="1" applyFont="1" applyFill="1" applyAlignment="1"/>
    <xf numFmtId="37" fontId="6" fillId="0" borderId="0" xfId="0" applyNumberFormat="1" applyFont="1" applyFill="1" applyAlignment="1"/>
    <xf numFmtId="37" fontId="6" fillId="0" borderId="0" xfId="0" applyNumberFormat="1" applyFont="1" applyFill="1" applyBorder="1" applyAlignment="1"/>
    <xf numFmtId="37" fontId="7" fillId="0" borderId="0" xfId="0" applyFont="1" applyFill="1" applyBorder="1" applyAlignment="1">
      <alignment horizontal="center" vertical="top"/>
    </xf>
    <xf numFmtId="188" fontId="0" fillId="0" borderId="0" xfId="11" quotePrefix="1" applyNumberFormat="1" applyFont="1" applyFill="1" applyBorder="1" applyAlignment="1">
      <alignment horizontal="center" vertical="top"/>
    </xf>
    <xf numFmtId="188" fontId="0" fillId="0" borderId="0" xfId="11" applyNumberFormat="1" applyFont="1" applyFill="1" applyBorder="1" applyAlignment="1">
      <alignment horizontal="center" vertical="top"/>
    </xf>
    <xf numFmtId="188" fontId="0" fillId="0" borderId="0" xfId="0" applyNumberFormat="1" applyFont="1" applyFill="1" applyAlignment="1"/>
    <xf numFmtId="188" fontId="0" fillId="0" borderId="0" xfId="0" applyNumberFormat="1" applyFont="1" applyFill="1" applyAlignment="1">
      <alignment horizontal="right"/>
    </xf>
    <xf numFmtId="37" fontId="0" fillId="0" borderId="0" xfId="0" applyNumberFormat="1" applyFont="1" applyFill="1" applyAlignment="1">
      <alignment horizontal="right"/>
    </xf>
    <xf numFmtId="188" fontId="4" fillId="0" borderId="0" xfId="11" applyNumberFormat="1" applyFont="1" applyFill="1" applyBorder="1" applyAlignment="1">
      <alignment horizontal="right" vertical="top"/>
    </xf>
    <xf numFmtId="188" fontId="12" fillId="0" borderId="0" xfId="11" applyNumberFormat="1" applyFont="1" applyFill="1" applyAlignment="1"/>
    <xf numFmtId="37" fontId="2" fillId="0" borderId="0" xfId="0" applyFont="1" applyFill="1" applyAlignment="1">
      <alignment vertical="top"/>
    </xf>
    <xf numFmtId="37" fontId="14" fillId="0" borderId="0" xfId="0" applyFont="1" applyFill="1" applyAlignment="1">
      <alignment horizontal="center" vertical="top" wrapText="1"/>
    </xf>
    <xf numFmtId="37" fontId="13" fillId="0" borderId="0" xfId="0" applyFont="1" applyFill="1" applyAlignment="1"/>
    <xf numFmtId="188" fontId="0" fillId="0" borderId="0" xfId="11" quotePrefix="1" applyNumberFormat="1" applyFont="1" applyFill="1" applyBorder="1" applyAlignment="1">
      <alignment horizontal="right" vertical="top"/>
    </xf>
    <xf numFmtId="37" fontId="3" fillId="0" borderId="0" xfId="0" applyFont="1" applyFill="1" applyAlignment="1"/>
    <xf numFmtId="37" fontId="3" fillId="0" borderId="0" xfId="0" applyNumberFormat="1" applyFont="1" applyFill="1" applyAlignment="1"/>
    <xf numFmtId="37" fontId="3" fillId="0" borderId="0" xfId="0" applyNumberFormat="1" applyFont="1" applyFill="1" applyAlignment="1">
      <alignment horizontal="center"/>
    </xf>
    <xf numFmtId="49" fontId="3" fillId="0" borderId="0" xfId="0" quotePrefix="1" applyNumberFormat="1" applyFont="1" applyFill="1" applyBorder="1" applyAlignment="1">
      <alignment horizontal="center"/>
    </xf>
    <xf numFmtId="37" fontId="3" fillId="0" borderId="0" xfId="0" applyNumberFormat="1" applyFont="1" applyFill="1" applyAlignment="1">
      <alignment horizontal="right" vertical="top"/>
    </xf>
    <xf numFmtId="37" fontId="3" fillId="0" borderId="0" xfId="0" applyFont="1" applyFill="1" applyAlignment="1">
      <alignment vertical="top"/>
    </xf>
    <xf numFmtId="49" fontId="8" fillId="0" borderId="0" xfId="0" applyNumberFormat="1" applyFont="1" applyFill="1" applyAlignment="1">
      <alignment horizontal="center" vertical="top"/>
    </xf>
    <xf numFmtId="37" fontId="3" fillId="0" borderId="0" xfId="0" applyFont="1" applyFill="1" applyAlignment="1">
      <alignment horizontal="center" vertical="top"/>
    </xf>
    <xf numFmtId="188" fontId="3" fillId="0" borderId="0" xfId="11" applyNumberFormat="1" applyFont="1" applyFill="1" applyAlignment="1">
      <alignment horizontal="right" vertical="top"/>
    </xf>
    <xf numFmtId="188" fontId="3" fillId="0" borderId="0" xfId="11" applyNumberFormat="1" applyFont="1" applyFill="1" applyAlignment="1"/>
    <xf numFmtId="188" fontId="3" fillId="0" borderId="0" xfId="0" applyNumberFormat="1" applyFont="1" applyFill="1" applyAlignment="1">
      <alignment horizontal="right" vertical="top"/>
    </xf>
    <xf numFmtId="188" fontId="3" fillId="0" borderId="0" xfId="11" applyNumberFormat="1" applyFont="1" applyFill="1" applyAlignment="1">
      <alignment horizontal="center" vertical="top"/>
    </xf>
    <xf numFmtId="49" fontId="8" fillId="0" borderId="0" xfId="0" applyNumberFormat="1" applyFont="1" applyFill="1" applyAlignment="1"/>
    <xf numFmtId="49" fontId="3" fillId="0" borderId="0" xfId="0" applyNumberFormat="1" applyFont="1" applyFill="1" applyAlignment="1"/>
    <xf numFmtId="37" fontId="3" fillId="0" borderId="0" xfId="0" applyFont="1" applyFill="1" applyBorder="1" applyAlignment="1">
      <alignment horizontal="center" vertical="top"/>
    </xf>
    <xf numFmtId="49" fontId="8" fillId="0" borderId="0" xfId="0" applyNumberFormat="1" applyFont="1" applyFill="1" applyBorder="1" applyAlignment="1">
      <alignment horizontal="center" vertical="top"/>
    </xf>
    <xf numFmtId="37" fontId="3" fillId="0" borderId="0" xfId="0" applyNumberFormat="1" applyFont="1" applyFill="1" applyAlignment="1">
      <alignment horizontal="center" vertical="top"/>
    </xf>
    <xf numFmtId="37" fontId="3" fillId="0" borderId="0" xfId="11" applyNumberFormat="1" applyFont="1" applyFill="1" applyAlignment="1">
      <alignment horizontal="right" vertical="top"/>
    </xf>
    <xf numFmtId="187" fontId="3" fillId="0" borderId="0" xfId="11" applyFont="1" applyFill="1" applyAlignment="1"/>
    <xf numFmtId="49" fontId="8" fillId="0" borderId="0" xfId="0" quotePrefix="1" applyNumberFormat="1" applyFont="1" applyFill="1" applyAlignment="1">
      <alignment horizontal="center" vertical="top"/>
    </xf>
    <xf numFmtId="188" fontId="3" fillId="0" borderId="0" xfId="11" applyNumberFormat="1" applyFont="1" applyFill="1" applyBorder="1" applyAlignment="1">
      <alignment horizontal="right" vertical="top"/>
    </xf>
    <xf numFmtId="188" fontId="3" fillId="0" borderId="0" xfId="11" quotePrefix="1" applyNumberFormat="1" applyFont="1" applyFill="1" applyBorder="1" applyAlignment="1">
      <alignment horizontal="center" vertical="top"/>
    </xf>
    <xf numFmtId="37" fontId="2" fillId="0" borderId="0" xfId="0" applyNumberFormat="1" applyFont="1" applyFill="1" applyBorder="1" applyAlignment="1">
      <alignment horizontal="right" vertical="top"/>
    </xf>
    <xf numFmtId="37" fontId="2" fillId="0" borderId="0" xfId="0" applyNumberFormat="1" applyFont="1" applyFill="1" applyAlignment="1">
      <alignment horizontal="right" vertical="top"/>
    </xf>
    <xf numFmtId="188" fontId="3" fillId="0" borderId="0" xfId="0" applyNumberFormat="1" applyFont="1" applyFill="1" applyBorder="1" applyAlignment="1">
      <alignment horizontal="right" vertical="top"/>
    </xf>
    <xf numFmtId="37" fontId="3" fillId="0" borderId="0" xfId="0" applyNumberFormat="1" applyFont="1" applyFill="1" applyBorder="1" applyAlignment="1">
      <alignment horizontal="right" vertical="top"/>
    </xf>
    <xf numFmtId="188" fontId="2" fillId="0" borderId="0" xfId="0" applyNumberFormat="1" applyFont="1" applyFill="1" applyBorder="1" applyAlignment="1">
      <alignment horizontal="right" vertical="top"/>
    </xf>
    <xf numFmtId="189" fontId="3" fillId="0" borderId="0" xfId="0" applyNumberFormat="1" applyFont="1" applyFill="1" applyAlignment="1">
      <alignment horizontal="right" vertical="top"/>
    </xf>
    <xf numFmtId="189" fontId="3" fillId="0" borderId="0" xfId="0" applyNumberFormat="1" applyFont="1" applyFill="1" applyBorder="1" applyAlignment="1">
      <alignment horizontal="right" vertical="top"/>
    </xf>
    <xf numFmtId="187" fontId="2" fillId="0" borderId="0" xfId="11" applyFont="1" applyFill="1" applyBorder="1" applyAlignment="1">
      <alignment horizontal="right" vertical="top"/>
    </xf>
    <xf numFmtId="187" fontId="2" fillId="0" borderId="0" xfId="11" applyFont="1" applyFill="1" applyAlignment="1">
      <alignment horizontal="right" vertical="top"/>
    </xf>
    <xf numFmtId="37" fontId="2" fillId="0" borderId="0" xfId="11" applyNumberFormat="1" applyFont="1" applyFill="1" applyBorder="1" applyAlignment="1">
      <alignment horizontal="right" vertical="top"/>
    </xf>
    <xf numFmtId="49" fontId="3" fillId="0" borderId="3" xfId="0" quotePrefix="1" applyNumberFormat="1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37" fontId="3" fillId="0" borderId="0" xfId="0" applyFont="1" applyFill="1" applyAlignment="1">
      <alignment horizontal="right" vertical="top"/>
    </xf>
    <xf numFmtId="187" fontId="3" fillId="0" borderId="0" xfId="0" applyNumberFormat="1" applyFont="1" applyFill="1" applyBorder="1" applyAlignment="1">
      <alignment horizontal="right" vertical="top"/>
    </xf>
    <xf numFmtId="187" fontId="3" fillId="0" borderId="0" xfId="0" applyNumberFormat="1" applyFont="1" applyFill="1" applyAlignment="1">
      <alignment horizontal="right" vertical="top"/>
    </xf>
    <xf numFmtId="39" fontId="2" fillId="0" borderId="0" xfId="0" applyNumberFormat="1" applyFont="1" applyFill="1" applyBorder="1" applyAlignment="1">
      <alignment horizontal="right" vertical="top"/>
    </xf>
    <xf numFmtId="187" fontId="2" fillId="0" borderId="0" xfId="0" applyNumberFormat="1" applyFont="1" applyFill="1" applyBorder="1" applyAlignment="1">
      <alignment horizontal="right" vertical="top"/>
    </xf>
    <xf numFmtId="189" fontId="2" fillId="0" borderId="0" xfId="0" applyNumberFormat="1" applyFont="1" applyFill="1" applyBorder="1" applyAlignment="1">
      <alignment horizontal="right" vertical="top"/>
    </xf>
    <xf numFmtId="189" fontId="2" fillId="0" borderId="0" xfId="0" applyNumberFormat="1" applyFont="1" applyFill="1" applyBorder="1" applyAlignment="1">
      <alignment horizontal="center" vertical="top"/>
    </xf>
    <xf numFmtId="37" fontId="15" fillId="0" borderId="0" xfId="0" applyFont="1" applyFill="1" applyBorder="1" applyAlignment="1">
      <alignment vertical="top"/>
    </xf>
    <xf numFmtId="37" fontId="3" fillId="0" borderId="0" xfId="0" applyFont="1" applyFill="1" applyBorder="1"/>
    <xf numFmtId="37" fontId="3" fillId="0" borderId="0" xfId="0" applyFont="1" applyFill="1" applyBorder="1" applyAlignment="1"/>
    <xf numFmtId="49" fontId="8" fillId="0" borderId="0" xfId="0" applyNumberFormat="1" applyFont="1" applyFill="1" applyBorder="1" applyAlignment="1"/>
    <xf numFmtId="37" fontId="15" fillId="0" borderId="0" xfId="0" applyFont="1" applyFill="1" applyAlignment="1">
      <alignment horizontal="center"/>
    </xf>
    <xf numFmtId="37" fontId="2" fillId="0" borderId="0" xfId="0" applyFont="1" applyFill="1" applyBorder="1" applyAlignment="1">
      <alignment horizontal="right"/>
    </xf>
    <xf numFmtId="37" fontId="2" fillId="0" borderId="0" xfId="0" applyFont="1" applyFill="1" applyAlignment="1">
      <alignment horizontal="right"/>
    </xf>
    <xf numFmtId="37" fontId="3" fillId="0" borderId="0" xfId="0" applyFont="1" applyFill="1" applyAlignment="1">
      <alignment horizontal="right"/>
    </xf>
    <xf numFmtId="37" fontId="3" fillId="0" borderId="0" xfId="0" applyFont="1" applyFill="1" applyAlignment="1">
      <alignment horizontal="center"/>
    </xf>
    <xf numFmtId="0" fontId="3" fillId="0" borderId="0" xfId="0" applyNumberFormat="1" applyFont="1" applyFill="1" applyAlignment="1">
      <alignment horizontal="center"/>
    </xf>
    <xf numFmtId="37" fontId="8" fillId="0" borderId="0" xfId="0" applyFont="1" applyFill="1" applyBorder="1" applyAlignment="1">
      <alignment horizontal="center"/>
    </xf>
    <xf numFmtId="188" fontId="2" fillId="0" borderId="0" xfId="11" applyNumberFormat="1" applyFont="1" applyFill="1" applyBorder="1" applyAlignment="1">
      <alignment horizontal="right"/>
    </xf>
    <xf numFmtId="188" fontId="2" fillId="0" borderId="0" xfId="11" applyNumberFormat="1" applyFont="1" applyFill="1" applyAlignment="1">
      <alignment horizontal="right"/>
    </xf>
    <xf numFmtId="37" fontId="16" fillId="0" borderId="0" xfId="0" applyFont="1" applyFill="1"/>
    <xf numFmtId="188" fontId="8" fillId="0" borderId="0" xfId="11" applyNumberFormat="1" applyFont="1" applyFill="1" applyAlignment="1">
      <alignment horizontal="center"/>
    </xf>
    <xf numFmtId="37" fontId="8" fillId="0" borderId="0" xfId="0" applyFont="1" applyFill="1" applyAlignment="1"/>
    <xf numFmtId="189" fontId="6" fillId="0" borderId="0" xfId="11" applyNumberFormat="1" applyFont="1" applyFill="1" applyBorder="1" applyAlignment="1">
      <alignment horizontal="right" vertical="top"/>
    </xf>
    <xf numFmtId="49" fontId="3" fillId="0" borderId="0" xfId="0" applyNumberFormat="1" applyFont="1" applyFill="1" applyAlignment="1">
      <alignment horizontal="center"/>
    </xf>
    <xf numFmtId="37" fontId="8" fillId="0" borderId="0" xfId="0" applyFont="1" applyFill="1" applyAlignment="1">
      <alignment horizontal="center"/>
    </xf>
    <xf numFmtId="37" fontId="15" fillId="0" borderId="0" xfId="0" applyFont="1" applyFill="1" applyAlignment="1">
      <alignment vertical="top"/>
    </xf>
    <xf numFmtId="187" fontId="3" fillId="0" borderId="0" xfId="11" applyFont="1" applyFill="1" applyAlignment="1">
      <alignment horizontal="center"/>
    </xf>
    <xf numFmtId="188" fontId="3" fillId="0" borderId="0" xfId="11" applyNumberFormat="1" applyFont="1" applyFill="1" applyAlignment="1">
      <alignment horizontal="center"/>
    </xf>
    <xf numFmtId="188" fontId="3" fillId="0" borderId="1" xfId="11" applyNumberFormat="1" applyFont="1" applyFill="1" applyBorder="1" applyAlignment="1">
      <alignment horizontal="right" vertical="top"/>
    </xf>
    <xf numFmtId="188" fontId="3" fillId="0" borderId="3" xfId="0" applyNumberFormat="1" applyFont="1" applyFill="1" applyBorder="1" applyAlignment="1">
      <alignment horizontal="right" vertical="top"/>
    </xf>
    <xf numFmtId="188" fontId="3" fillId="0" borderId="4" xfId="0" applyNumberFormat="1" applyFont="1" applyFill="1" applyBorder="1" applyAlignment="1">
      <alignment horizontal="right" vertical="top"/>
    </xf>
    <xf numFmtId="188" fontId="3" fillId="0" borderId="3" xfId="11" applyNumberFormat="1" applyFont="1" applyFill="1" applyBorder="1" applyAlignment="1">
      <alignment horizontal="center"/>
    </xf>
    <xf numFmtId="188" fontId="2" fillId="0" borderId="5" xfId="11" applyNumberFormat="1" applyFont="1" applyFill="1" applyBorder="1" applyAlignment="1">
      <alignment horizontal="right" vertical="top"/>
    </xf>
    <xf numFmtId="188" fontId="2" fillId="0" borderId="5" xfId="0" applyNumberFormat="1" applyFont="1" applyFill="1" applyBorder="1" applyAlignment="1">
      <alignment horizontal="right" vertical="top"/>
    </xf>
    <xf numFmtId="188" fontId="3" fillId="0" borderId="0" xfId="11" applyNumberFormat="1" applyFont="1" applyFill="1" applyBorder="1" applyAlignment="1"/>
    <xf numFmtId="187" fontId="6" fillId="0" borderId="2" xfId="0" applyNumberFormat="1" applyFont="1" applyFill="1" applyBorder="1" applyAlignment="1">
      <alignment horizontal="right" vertical="top"/>
    </xf>
    <xf numFmtId="39" fontId="6" fillId="0" borderId="0" xfId="0" applyNumberFormat="1" applyFont="1" applyFill="1" applyBorder="1" applyAlignment="1">
      <alignment horizontal="right" vertical="top"/>
    </xf>
    <xf numFmtId="189" fontId="3" fillId="0" borderId="3" xfId="0" applyNumberFormat="1" applyFont="1" applyFill="1" applyBorder="1" applyAlignment="1">
      <alignment horizontal="right" vertical="top"/>
    </xf>
    <xf numFmtId="189" fontId="3" fillId="0" borderId="0" xfId="0" applyNumberFormat="1" applyFont="1" applyFill="1" applyBorder="1" applyAlignment="1">
      <alignment horizontal="center" vertical="top"/>
    </xf>
    <xf numFmtId="37" fontId="8" fillId="0" borderId="0" xfId="0" applyFont="1" applyFill="1" applyAlignment="1">
      <alignment vertical="top"/>
    </xf>
    <xf numFmtId="188" fontId="2" fillId="0" borderId="1" xfId="0" applyNumberFormat="1" applyFont="1" applyFill="1" applyBorder="1" applyAlignment="1">
      <alignment horizontal="right" vertical="top"/>
    </xf>
    <xf numFmtId="189" fontId="2" fillId="0" borderId="5" xfId="0" applyNumberFormat="1" applyFont="1" applyFill="1" applyBorder="1" applyAlignment="1">
      <alignment horizontal="right" vertical="top"/>
    </xf>
    <xf numFmtId="188" fontId="3" fillId="0" borderId="0" xfId="11" applyNumberFormat="1" applyFont="1" applyFill="1" applyBorder="1"/>
    <xf numFmtId="188" fontId="3" fillId="0" borderId="0" xfId="11" applyNumberFormat="1" applyFont="1" applyFill="1" applyBorder="1" applyAlignment="1">
      <alignment horizontal="center" vertical="top"/>
    </xf>
    <xf numFmtId="49" fontId="3" fillId="0" borderId="3" xfId="0" quotePrefix="1" applyNumberFormat="1" applyFont="1" applyFill="1" applyBorder="1" applyAlignment="1">
      <alignment horizontal="center"/>
    </xf>
    <xf numFmtId="37" fontId="3" fillId="0" borderId="1" xfId="0" applyNumberFormat="1" applyFont="1" applyFill="1" applyBorder="1" applyAlignment="1">
      <alignment horizontal="right" vertical="top"/>
    </xf>
    <xf numFmtId="49" fontId="8" fillId="0" borderId="0" xfId="0" applyNumberFormat="1" applyFont="1" applyFill="1" applyAlignment="1">
      <alignment horizontal="center"/>
    </xf>
    <xf numFmtId="188" fontId="2" fillId="0" borderId="2" xfId="11" applyNumberFormat="1" applyFont="1" applyFill="1" applyBorder="1" applyAlignment="1">
      <alignment horizontal="right" vertical="top"/>
    </xf>
    <xf numFmtId="187" fontId="3" fillId="0" borderId="0" xfId="11" applyFont="1" applyFill="1" applyAlignment="1">
      <alignment horizontal="right" vertical="top"/>
    </xf>
    <xf numFmtId="37" fontId="3" fillId="0" borderId="0" xfId="0" applyFont="1" applyFill="1" applyAlignment="1">
      <alignment horizontal="left"/>
    </xf>
    <xf numFmtId="188" fontId="2" fillId="0" borderId="0" xfId="0" applyNumberFormat="1" applyFont="1" applyFill="1" applyAlignment="1">
      <alignment horizontal="right" vertical="top"/>
    </xf>
    <xf numFmtId="49" fontId="3" fillId="0" borderId="0" xfId="0" applyNumberFormat="1" applyFont="1" applyFill="1" applyAlignment="1" applyProtection="1">
      <alignment horizontal="left"/>
    </xf>
    <xf numFmtId="37" fontId="3" fillId="0" borderId="0" xfId="0" applyFont="1" applyFill="1" applyBorder="1" applyAlignment="1">
      <alignment vertical="top"/>
    </xf>
    <xf numFmtId="188" fontId="3" fillId="0" borderId="3" xfId="11" applyNumberFormat="1" applyFont="1" applyFill="1" applyBorder="1" applyAlignment="1">
      <alignment horizontal="center" vertical="top"/>
    </xf>
    <xf numFmtId="188" fontId="3" fillId="0" borderId="3" xfId="11" applyNumberFormat="1" applyFont="1" applyFill="1" applyBorder="1" applyAlignment="1">
      <alignment horizontal="right" vertical="top"/>
    </xf>
    <xf numFmtId="188" fontId="2" fillId="0" borderId="3" xfId="11" applyNumberFormat="1" applyFont="1" applyFill="1" applyBorder="1" applyAlignment="1">
      <alignment horizontal="right" vertical="top"/>
    </xf>
    <xf numFmtId="188" fontId="2" fillId="0" borderId="0" xfId="11" applyNumberFormat="1" applyFont="1" applyFill="1" applyAlignment="1">
      <alignment horizontal="right" vertical="top"/>
    </xf>
    <xf numFmtId="188" fontId="2" fillId="0" borderId="0" xfId="11" applyNumberFormat="1" applyFont="1" applyFill="1" applyBorder="1" applyAlignment="1">
      <alignment horizontal="right" vertical="top"/>
    </xf>
    <xf numFmtId="188" fontId="3" fillId="0" borderId="2" xfId="11" applyNumberFormat="1" applyFont="1" applyFill="1" applyBorder="1" applyAlignment="1">
      <alignment horizontal="right" vertical="top"/>
    </xf>
    <xf numFmtId="37" fontId="3" fillId="0" borderId="3" xfId="0" applyNumberFormat="1" applyFont="1" applyFill="1" applyBorder="1" applyAlignment="1">
      <alignment horizontal="right" vertical="top"/>
    </xf>
    <xf numFmtId="189" fontId="3" fillId="0" borderId="1" xfId="0" applyNumberFormat="1" applyFont="1" applyFill="1" applyBorder="1" applyAlignment="1">
      <alignment horizontal="right" vertical="top"/>
    </xf>
    <xf numFmtId="37" fontId="2" fillId="0" borderId="2" xfId="0" applyNumberFormat="1" applyFont="1" applyFill="1" applyBorder="1" applyAlignment="1">
      <alignment horizontal="right" vertical="top"/>
    </xf>
    <xf numFmtId="37" fontId="3" fillId="0" borderId="0" xfId="11" applyNumberFormat="1" applyFont="1" applyFill="1" applyAlignment="1"/>
    <xf numFmtId="37" fontId="15" fillId="0" borderId="0" xfId="0" applyFont="1" applyFill="1" applyBorder="1" applyAlignment="1">
      <alignment horizontal="center"/>
    </xf>
    <xf numFmtId="37" fontId="2" fillId="0" borderId="0" xfId="0" applyFont="1" applyFill="1" applyBorder="1" applyAlignment="1">
      <alignment horizontal="center"/>
    </xf>
    <xf numFmtId="37" fontId="3" fillId="0" borderId="0" xfId="0" applyFont="1" applyFill="1" applyBorder="1" applyAlignment="1">
      <alignment horizontal="center"/>
    </xf>
    <xf numFmtId="37" fontId="3" fillId="0" borderId="3" xfId="0" applyFont="1" applyFill="1" applyBorder="1" applyAlignment="1">
      <alignment horizontal="center"/>
    </xf>
    <xf numFmtId="188" fontId="3" fillId="0" borderId="0" xfId="11" applyNumberFormat="1" applyFont="1" applyFill="1" applyBorder="1" applyAlignment="1">
      <alignment horizontal="right"/>
    </xf>
    <xf numFmtId="188" fontId="3" fillId="0" borderId="0" xfId="11" applyNumberFormat="1" applyFont="1" applyFill="1" applyAlignment="1">
      <alignment horizontal="right"/>
    </xf>
    <xf numFmtId="188" fontId="3" fillId="0" borderId="3" xfId="11" applyNumberFormat="1" applyFont="1" applyFill="1" applyBorder="1" applyAlignment="1">
      <alignment horizontal="right"/>
    </xf>
    <xf numFmtId="188" fontId="3" fillId="0" borderId="1" xfId="11" applyNumberFormat="1" applyFont="1" applyFill="1" applyBorder="1" applyAlignment="1">
      <alignment horizontal="right"/>
    </xf>
    <xf numFmtId="190" fontId="2" fillId="0" borderId="5" xfId="0" applyNumberFormat="1" applyFont="1" applyFill="1" applyBorder="1" applyAlignment="1">
      <alignment horizontal="right" vertical="top"/>
    </xf>
    <xf numFmtId="187" fontId="2" fillId="0" borderId="5" xfId="11" applyFont="1" applyFill="1" applyBorder="1" applyAlignment="1">
      <alignment horizontal="right" vertical="top"/>
    </xf>
    <xf numFmtId="188" fontId="3" fillId="0" borderId="0" xfId="9" applyNumberFormat="1" applyFont="1" applyFill="1" applyAlignment="1">
      <alignment horizontal="center"/>
    </xf>
    <xf numFmtId="37" fontId="8" fillId="0" borderId="0" xfId="0" quotePrefix="1" applyFont="1" applyFill="1" applyAlignment="1">
      <alignment horizontal="center"/>
    </xf>
    <xf numFmtId="188" fontId="3" fillId="0" borderId="4" xfId="11" applyNumberFormat="1" applyFont="1" applyFill="1" applyBorder="1" applyAlignment="1">
      <alignment horizontal="right"/>
    </xf>
    <xf numFmtId="190" fontId="2" fillId="0" borderId="5" xfId="0" applyNumberFormat="1" applyFont="1" applyFill="1" applyBorder="1" applyAlignment="1">
      <alignment horizontal="right" vertical="center"/>
    </xf>
    <xf numFmtId="188" fontId="2" fillId="0" borderId="2" xfId="11" applyNumberFormat="1" applyFont="1" applyFill="1" applyBorder="1" applyAlignment="1">
      <alignment horizontal="right" vertical="center"/>
    </xf>
    <xf numFmtId="188" fontId="2" fillId="0" borderId="2" xfId="11" applyNumberFormat="1" applyFont="1" applyFill="1" applyBorder="1" applyAlignment="1">
      <alignment horizontal="right"/>
    </xf>
    <xf numFmtId="188" fontId="2" fillId="0" borderId="0" xfId="11" applyNumberFormat="1" applyFont="1" applyFill="1" applyAlignment="1">
      <alignment horizontal="right" vertical="center"/>
    </xf>
    <xf numFmtId="37" fontId="3" fillId="0" borderId="4" xfId="0" applyFont="1" applyFill="1" applyBorder="1" applyAlignment="1">
      <alignment horizontal="center"/>
    </xf>
    <xf numFmtId="188" fontId="8" fillId="0" borderId="0" xfId="11" applyNumberFormat="1" applyFont="1" applyFill="1" applyBorder="1" applyAlignment="1">
      <alignment horizontal="center"/>
    </xf>
    <xf numFmtId="188" fontId="3" fillId="0" borderId="0" xfId="5" applyNumberFormat="1" applyFont="1" applyFill="1" applyBorder="1" applyAlignment="1">
      <alignment horizontal="right"/>
    </xf>
    <xf numFmtId="188" fontId="2" fillId="0" borderId="3" xfId="11" applyNumberFormat="1" applyFont="1" applyFill="1" applyBorder="1" applyAlignment="1">
      <alignment horizontal="right"/>
    </xf>
    <xf numFmtId="188" fontId="3" fillId="0" borderId="0" xfId="5" applyNumberFormat="1" applyFont="1" applyFill="1" applyBorder="1" applyAlignment="1">
      <alignment horizontal="center"/>
    </xf>
    <xf numFmtId="188" fontId="2" fillId="0" borderId="1" xfId="11" applyNumberFormat="1" applyFont="1" applyFill="1" applyBorder="1" applyAlignment="1">
      <alignment horizontal="right"/>
    </xf>
    <xf numFmtId="187" fontId="3" fillId="0" borderId="1" xfId="11" applyFont="1" applyFill="1" applyBorder="1" applyAlignment="1">
      <alignment horizontal="right"/>
    </xf>
    <xf numFmtId="37" fontId="7" fillId="0" borderId="0" xfId="0" applyFont="1" applyFill="1" applyAlignment="1">
      <alignment horizontal="center"/>
    </xf>
    <xf numFmtId="37" fontId="0" fillId="0" borderId="0" xfId="0" applyFont="1" applyFill="1"/>
    <xf numFmtId="37" fontId="6" fillId="0" borderId="0" xfId="0" applyFont="1" applyFill="1" applyAlignment="1"/>
    <xf numFmtId="187" fontId="6" fillId="0" borderId="0" xfId="11" applyFont="1" applyFill="1" applyBorder="1" applyAlignment="1">
      <alignment horizontal="right" vertical="top"/>
    </xf>
    <xf numFmtId="187" fontId="6" fillId="0" borderId="0" xfId="11" applyFont="1" applyFill="1" applyAlignment="1">
      <alignment horizontal="right" vertical="top"/>
    </xf>
    <xf numFmtId="37" fontId="0" fillId="0" borderId="0" xfId="0" applyNumberFormat="1" applyFont="1" applyFill="1" applyAlignment="1">
      <alignment horizontal="center"/>
    </xf>
    <xf numFmtId="49" fontId="0" fillId="0" borderId="3" xfId="0" quotePrefix="1" applyNumberFormat="1" applyFont="1" applyFill="1" applyBorder="1" applyAlignment="1">
      <alignment horizontal="center" vertical="center"/>
    </xf>
    <xf numFmtId="49" fontId="0" fillId="0" borderId="0" xfId="0" applyNumberFormat="1" applyFont="1" applyFill="1" applyAlignment="1">
      <alignment horizontal="center" vertical="center"/>
    </xf>
    <xf numFmtId="37" fontId="9" fillId="0" borderId="0" xfId="0" applyFont="1" applyFill="1" applyAlignment="1">
      <alignment vertical="top"/>
    </xf>
    <xf numFmtId="37" fontId="0" fillId="0" borderId="0" xfId="0" applyFont="1" applyFill="1" applyAlignment="1">
      <alignment vertical="top"/>
    </xf>
    <xf numFmtId="37" fontId="7" fillId="0" borderId="0" xfId="0" applyFont="1" applyFill="1" applyAlignment="1">
      <alignment vertical="top"/>
    </xf>
    <xf numFmtId="188" fontId="4" fillId="0" borderId="0" xfId="11" applyNumberFormat="1" applyFont="1" applyFill="1" applyAlignment="1">
      <alignment horizontal="right" vertical="top"/>
    </xf>
    <xf numFmtId="188" fontId="4" fillId="0" borderId="0" xfId="0" applyNumberFormat="1" applyFont="1" applyFill="1" applyAlignment="1">
      <alignment horizontal="right" vertical="top"/>
    </xf>
    <xf numFmtId="188" fontId="4" fillId="0" borderId="0" xfId="0" applyNumberFormat="1" applyFont="1" applyFill="1" applyAlignment="1">
      <alignment horizontal="right"/>
    </xf>
    <xf numFmtId="188" fontId="4" fillId="0" borderId="0" xfId="11" applyNumberFormat="1" applyFont="1" applyFill="1" applyAlignment="1">
      <alignment horizontal="center" vertical="top"/>
    </xf>
    <xf numFmtId="188" fontId="4" fillId="0" borderId="0" xfId="1" applyNumberFormat="1" applyFont="1" applyFill="1" applyAlignment="1">
      <alignment horizontal="right" vertical="top"/>
    </xf>
    <xf numFmtId="188" fontId="4" fillId="0" borderId="0" xfId="1" applyNumberFormat="1" applyFont="1" applyFill="1" applyBorder="1" applyAlignment="1">
      <alignment horizontal="center"/>
    </xf>
    <xf numFmtId="37" fontId="0" fillId="0" borderId="0" xfId="0" applyFill="1" applyAlignment="1">
      <alignment vertical="top"/>
    </xf>
    <xf numFmtId="188" fontId="4" fillId="0" borderId="0" xfId="0" applyNumberFormat="1" applyFont="1" applyFill="1" applyBorder="1" applyAlignment="1">
      <alignment horizontal="right" vertical="top"/>
    </xf>
    <xf numFmtId="188" fontId="4" fillId="0" borderId="0" xfId="0" applyNumberFormat="1" applyFont="1" applyFill="1" applyBorder="1" applyAlignment="1">
      <alignment horizontal="right"/>
    </xf>
    <xf numFmtId="188" fontId="0" fillId="0" borderId="3" xfId="11" quotePrefix="1" applyNumberFormat="1" applyFont="1" applyFill="1" applyBorder="1" applyAlignment="1">
      <alignment vertical="top"/>
    </xf>
    <xf numFmtId="188" fontId="0" fillId="0" borderId="0" xfId="11" applyNumberFormat="1" applyFont="1" applyFill="1" applyBorder="1" applyAlignment="1">
      <alignment vertical="top"/>
    </xf>
    <xf numFmtId="188" fontId="4" fillId="0" borderId="3" xfId="11" quotePrefix="1" applyNumberFormat="1" applyFont="1" applyFill="1" applyBorder="1" applyAlignment="1">
      <alignment vertical="top"/>
    </xf>
    <xf numFmtId="188" fontId="4" fillId="0" borderId="0" xfId="0" applyNumberFormat="1" applyFont="1" applyFill="1" applyBorder="1" applyAlignment="1">
      <alignment vertical="top"/>
    </xf>
    <xf numFmtId="188" fontId="4" fillId="0" borderId="3" xfId="11" applyNumberFormat="1" applyFont="1" applyFill="1" applyBorder="1" applyAlignment="1">
      <alignment vertical="top"/>
    </xf>
    <xf numFmtId="188" fontId="4" fillId="0" borderId="0" xfId="11" applyNumberFormat="1" applyFont="1" applyFill="1" applyBorder="1" applyAlignment="1">
      <alignment vertical="top"/>
    </xf>
    <xf numFmtId="188" fontId="4" fillId="0" borderId="3" xfId="0" applyNumberFormat="1" applyFont="1" applyFill="1" applyBorder="1" applyAlignment="1">
      <alignment vertical="top"/>
    </xf>
    <xf numFmtId="189" fontId="0" fillId="0" borderId="0" xfId="11" applyNumberFormat="1" applyFont="1" applyFill="1" applyBorder="1" applyAlignment="1">
      <alignment horizontal="right" vertical="top"/>
    </xf>
    <xf numFmtId="188" fontId="0" fillId="0" borderId="0" xfId="0" applyNumberFormat="1" applyFont="1" applyFill="1" applyBorder="1" applyAlignment="1">
      <alignment horizontal="right"/>
    </xf>
    <xf numFmtId="188" fontId="4" fillId="0" borderId="0" xfId="11" applyNumberFormat="1" applyFont="1" applyFill="1" applyAlignment="1">
      <alignment horizontal="right"/>
    </xf>
    <xf numFmtId="189" fontId="6" fillId="0" borderId="1" xfId="11" applyNumberFormat="1" applyFont="1" applyFill="1" applyBorder="1" applyAlignment="1">
      <alignment horizontal="right" vertical="top"/>
    </xf>
    <xf numFmtId="188" fontId="4" fillId="0" borderId="0" xfId="0" applyNumberFormat="1" applyFont="1" applyFill="1" applyAlignment="1"/>
    <xf numFmtId="189" fontId="6" fillId="0" borderId="0" xfId="0" applyNumberFormat="1" applyFont="1" applyFill="1" applyBorder="1" applyAlignment="1">
      <alignment horizontal="right" vertical="top"/>
    </xf>
    <xf numFmtId="189" fontId="6" fillId="0" borderId="0" xfId="0" applyNumberFormat="1" applyFont="1" applyFill="1" applyAlignment="1"/>
    <xf numFmtId="37" fontId="13" fillId="0" borderId="0" xfId="0" applyFont="1" applyFill="1" applyAlignment="1">
      <alignment vertical="top"/>
    </xf>
    <xf numFmtId="188" fontId="6" fillId="0" borderId="0" xfId="0" applyNumberFormat="1" applyFont="1" applyFill="1" applyBorder="1" applyAlignment="1"/>
    <xf numFmtId="188" fontId="13" fillId="0" borderId="0" xfId="0" applyNumberFormat="1" applyFont="1" applyFill="1" applyAlignment="1">
      <alignment horizontal="right" vertical="top"/>
    </xf>
    <xf numFmtId="188" fontId="13" fillId="0" borderId="0" xfId="0" applyNumberFormat="1" applyFont="1" applyFill="1" applyBorder="1" applyAlignment="1">
      <alignment horizontal="right" vertical="top"/>
    </xf>
    <xf numFmtId="37" fontId="0" fillId="0" borderId="0" xfId="0" applyNumberFormat="1" applyFont="1" applyFill="1" applyBorder="1" applyAlignment="1"/>
    <xf numFmtId="37" fontId="0" fillId="0" borderId="0" xfId="0" applyNumberFormat="1" applyFont="1" applyFill="1" applyBorder="1" applyAlignment="1">
      <alignment horizontal="right" vertical="top"/>
    </xf>
    <xf numFmtId="188" fontId="4" fillId="0" borderId="3" xfId="11" applyNumberFormat="1" applyFont="1" applyFill="1" applyBorder="1" applyAlignment="1">
      <alignment horizontal="right" vertical="top"/>
    </xf>
    <xf numFmtId="188" fontId="4" fillId="0" borderId="0" xfId="0" applyNumberFormat="1" applyFont="1" applyFill="1" applyBorder="1" applyAlignment="1"/>
    <xf numFmtId="188" fontId="6" fillId="0" borderId="2" xfId="11" applyNumberFormat="1" applyFont="1" applyFill="1" applyBorder="1" applyAlignment="1">
      <alignment horizontal="right" vertical="top"/>
    </xf>
    <xf numFmtId="188" fontId="0" fillId="0" borderId="0" xfId="1" applyNumberFormat="1" applyFont="1" applyFill="1" applyAlignment="1"/>
    <xf numFmtId="187" fontId="0" fillId="0" borderId="0" xfId="11" applyFont="1" applyFill="1" applyAlignment="1"/>
    <xf numFmtId="49" fontId="7" fillId="0" borderId="0" xfId="0" applyNumberFormat="1" applyFont="1" applyFill="1" applyAlignment="1">
      <alignment horizontal="center"/>
    </xf>
    <xf numFmtId="37" fontId="12" fillId="0" borderId="0" xfId="0" applyFont="1" applyFill="1" applyAlignment="1"/>
    <xf numFmtId="37" fontId="2" fillId="0" borderId="3" xfId="0" applyFont="1" applyFill="1" applyBorder="1" applyAlignment="1">
      <alignment horizontal="center"/>
    </xf>
    <xf numFmtId="37" fontId="8" fillId="0" borderId="0" xfId="0" applyFont="1" applyFill="1" applyBorder="1" applyAlignment="1">
      <alignment horizontal="center" vertical="top"/>
    </xf>
    <xf numFmtId="37" fontId="3" fillId="0" borderId="3" xfId="0" applyFont="1" applyFill="1" applyBorder="1" applyAlignment="1">
      <alignment horizontal="center"/>
    </xf>
    <xf numFmtId="37" fontId="8" fillId="0" borderId="0" xfId="0" applyFont="1" applyFill="1" applyAlignment="1">
      <alignment horizontal="center"/>
    </xf>
    <xf numFmtId="37" fontId="6" fillId="0" borderId="3" xfId="0" applyFont="1" applyFill="1" applyBorder="1" applyAlignment="1">
      <alignment horizontal="center"/>
    </xf>
  </cellXfs>
  <cellStyles count="12">
    <cellStyle name="Comma" xfId="11" builtinId="3"/>
    <cellStyle name="Comma 10" xfId="1"/>
    <cellStyle name="Comma 10 2" xfId="2"/>
    <cellStyle name="Comma 2" xfId="3"/>
    <cellStyle name="Comma 2 2" xfId="4"/>
    <cellStyle name="Comma 3" xfId="5"/>
    <cellStyle name="Normal" xfId="0" builtinId="0"/>
    <cellStyle name="Normal - Style2" xfId="6"/>
    <cellStyle name="Normal 2 2" xfId="7"/>
    <cellStyle name="Normal 36" xfId="8"/>
    <cellStyle name="Normal_Thai GAAP 1st qtr 2011 PLC IFS (Eng) 27 Mar" xfId="9"/>
    <cellStyle name="Percent 10" xfId="10"/>
  </cellStyles>
  <dxfs count="0"/>
  <tableStyles count="0" defaultTableStyle="TableStyleMedium9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6"/>
  <sheetViews>
    <sheetView topLeftCell="A37" zoomScale="80" zoomScaleNormal="80" zoomScaleSheetLayoutView="100" workbookViewId="0">
      <selection activeCell="A51" sqref="A51"/>
    </sheetView>
  </sheetViews>
  <sheetFormatPr defaultColWidth="9.140625" defaultRowHeight="23.25" x14ac:dyDescent="0.5"/>
  <cols>
    <col min="1" max="1" width="47.42578125" style="35" customWidth="1"/>
    <col min="2" max="2" width="7.5703125" style="47" customWidth="1"/>
    <col min="3" max="3" width="1" style="35" customWidth="1"/>
    <col min="4" max="4" width="19.42578125" style="35" customWidth="1"/>
    <col min="5" max="5" width="1.140625" style="35" customWidth="1"/>
    <col min="6" max="6" width="19.42578125" style="35" customWidth="1"/>
    <col min="7" max="7" width="1" style="35" customWidth="1"/>
    <col min="8" max="8" width="16.42578125" style="36" customWidth="1"/>
    <col min="9" max="9" width="1.5703125" style="36" customWidth="1"/>
    <col min="10" max="10" width="16.85546875" style="36" customWidth="1"/>
    <col min="11" max="11" width="1.28515625" style="35" customWidth="1"/>
    <col min="12" max="16384" width="9.140625" style="35"/>
  </cols>
  <sheetData>
    <row r="1" spans="1:10" x14ac:dyDescent="0.5">
      <c r="A1" s="3" t="s">
        <v>178</v>
      </c>
    </row>
    <row r="2" spans="1:10" x14ac:dyDescent="0.5">
      <c r="A2" s="3" t="s">
        <v>133</v>
      </c>
    </row>
    <row r="3" spans="1:10" x14ac:dyDescent="0.5">
      <c r="A3" s="3" t="s">
        <v>191</v>
      </c>
    </row>
    <row r="4" spans="1:10" x14ac:dyDescent="0.5">
      <c r="A4" s="3"/>
    </row>
    <row r="5" spans="1:10" x14ac:dyDescent="0.5">
      <c r="A5" s="3"/>
      <c r="J5" s="37" t="s">
        <v>170</v>
      </c>
    </row>
    <row r="6" spans="1:10" x14ac:dyDescent="0.5">
      <c r="A6" s="40"/>
      <c r="B6" s="48"/>
      <c r="C6" s="49"/>
      <c r="D6" s="204" t="s">
        <v>54</v>
      </c>
      <c r="E6" s="204"/>
      <c r="F6" s="204"/>
      <c r="H6" s="204" t="s">
        <v>55</v>
      </c>
      <c r="I6" s="204"/>
      <c r="J6" s="204"/>
    </row>
    <row r="7" spans="1:10" x14ac:dyDescent="0.5">
      <c r="A7" s="3" t="s">
        <v>22</v>
      </c>
      <c r="B7" s="50" t="s">
        <v>57</v>
      </c>
      <c r="C7" s="49"/>
      <c r="D7" s="114" t="s">
        <v>192</v>
      </c>
      <c r="E7" s="93"/>
      <c r="F7" s="114" t="s">
        <v>56</v>
      </c>
      <c r="G7" s="93"/>
      <c r="H7" s="114" t="s">
        <v>192</v>
      </c>
      <c r="I7" s="93"/>
      <c r="J7" s="114" t="s">
        <v>56</v>
      </c>
    </row>
    <row r="8" spans="1:10" x14ac:dyDescent="0.5">
      <c r="B8" s="35"/>
      <c r="C8" s="49"/>
      <c r="D8" s="38"/>
      <c r="E8" s="93"/>
      <c r="F8" s="38"/>
      <c r="G8" s="93"/>
      <c r="H8" s="38"/>
      <c r="I8" s="93"/>
      <c r="J8" s="38"/>
    </row>
    <row r="9" spans="1:10" x14ac:dyDescent="0.5">
      <c r="A9" s="95" t="s">
        <v>23</v>
      </c>
      <c r="B9" s="41"/>
      <c r="C9" s="42"/>
      <c r="E9" s="39"/>
      <c r="F9" s="39"/>
      <c r="G9" s="39"/>
      <c r="H9" s="39"/>
      <c r="I9" s="39"/>
      <c r="J9" s="39"/>
    </row>
    <row r="10" spans="1:10" x14ac:dyDescent="0.5">
      <c r="A10" s="40" t="s">
        <v>24</v>
      </c>
      <c r="B10" s="41" t="s">
        <v>12</v>
      </c>
      <c r="C10" s="42"/>
      <c r="D10" s="43">
        <v>755830615</v>
      </c>
      <c r="E10" s="43"/>
      <c r="F10" s="43">
        <v>1558770463</v>
      </c>
      <c r="G10" s="43"/>
      <c r="H10" s="43">
        <v>691250798</v>
      </c>
      <c r="I10" s="43"/>
      <c r="J10" s="43">
        <v>1472841805</v>
      </c>
    </row>
    <row r="11" spans="1:10" x14ac:dyDescent="0.5">
      <c r="A11" s="40" t="s">
        <v>25</v>
      </c>
      <c r="B11" s="41" t="s">
        <v>13</v>
      </c>
      <c r="C11" s="42"/>
      <c r="D11" s="43">
        <v>1153093859</v>
      </c>
      <c r="E11" s="43"/>
      <c r="F11" s="43">
        <v>1205026297</v>
      </c>
      <c r="G11" s="43"/>
      <c r="H11" s="43">
        <v>1067078131</v>
      </c>
      <c r="I11" s="43"/>
      <c r="J11" s="43">
        <v>1169968722</v>
      </c>
    </row>
    <row r="12" spans="1:10" x14ac:dyDescent="0.5">
      <c r="A12" s="40" t="s">
        <v>154</v>
      </c>
      <c r="B12" s="41" t="s">
        <v>11</v>
      </c>
      <c r="C12" s="42"/>
      <c r="D12" s="43">
        <v>307527604</v>
      </c>
      <c r="E12" s="43"/>
      <c r="F12" s="43">
        <v>270308689</v>
      </c>
      <c r="G12" s="43"/>
      <c r="H12" s="43">
        <v>350804697</v>
      </c>
      <c r="I12" s="43"/>
      <c r="J12" s="43">
        <v>305068943</v>
      </c>
    </row>
    <row r="13" spans="1:10" x14ac:dyDescent="0.5">
      <c r="A13" s="40" t="s">
        <v>26</v>
      </c>
      <c r="B13" s="41" t="s">
        <v>14</v>
      </c>
      <c r="C13" s="42"/>
      <c r="D13" s="43">
        <v>9672926352</v>
      </c>
      <c r="E13" s="43"/>
      <c r="F13" s="43">
        <v>7368319367</v>
      </c>
      <c r="G13" s="43"/>
      <c r="H13" s="43">
        <v>9659959172</v>
      </c>
      <c r="I13" s="43"/>
      <c r="J13" s="43">
        <v>7357377713</v>
      </c>
    </row>
    <row r="14" spans="1:10" x14ac:dyDescent="0.5">
      <c r="A14" s="40" t="s">
        <v>27</v>
      </c>
      <c r="B14" s="41" t="s">
        <v>15</v>
      </c>
      <c r="C14" s="42"/>
      <c r="D14" s="43">
        <v>242627788</v>
      </c>
      <c r="E14" s="43"/>
      <c r="F14" s="43">
        <v>910982488</v>
      </c>
      <c r="G14" s="43"/>
      <c r="H14" s="43">
        <v>142507191</v>
      </c>
      <c r="I14" s="43"/>
      <c r="J14" s="43">
        <v>852194922</v>
      </c>
    </row>
    <row r="15" spans="1:10" x14ac:dyDescent="0.5">
      <c r="A15" s="40" t="s">
        <v>134</v>
      </c>
      <c r="B15" s="41"/>
      <c r="C15" s="42"/>
      <c r="D15" s="43"/>
      <c r="E15" s="43"/>
      <c r="F15" s="43"/>
      <c r="G15" s="43"/>
      <c r="H15" s="43"/>
      <c r="I15" s="43"/>
      <c r="J15" s="43"/>
    </row>
    <row r="16" spans="1:10" x14ac:dyDescent="0.5">
      <c r="A16" s="40" t="s">
        <v>28</v>
      </c>
      <c r="B16" s="41" t="s">
        <v>190</v>
      </c>
      <c r="C16" s="42"/>
      <c r="D16" s="43">
        <v>0</v>
      </c>
      <c r="E16" s="43"/>
      <c r="F16" s="43">
        <v>0</v>
      </c>
      <c r="G16" s="43"/>
      <c r="H16" s="43">
        <v>0</v>
      </c>
      <c r="I16" s="43"/>
      <c r="J16" s="43">
        <v>0</v>
      </c>
    </row>
    <row r="17" spans="1:12" x14ac:dyDescent="0.5">
      <c r="A17" s="31" t="s">
        <v>29</v>
      </c>
      <c r="B17" s="41"/>
      <c r="C17" s="42"/>
      <c r="D17" s="115">
        <f>SUM(D10:D16)</f>
        <v>12132006218</v>
      </c>
      <c r="E17" s="43"/>
      <c r="F17" s="115">
        <f>SUM(F10:F16)</f>
        <v>11313407304</v>
      </c>
      <c r="G17" s="43"/>
      <c r="H17" s="115">
        <f>SUM(H10:H16)</f>
        <v>11911599989</v>
      </c>
      <c r="I17" s="43"/>
      <c r="J17" s="115">
        <f>SUM(J10:J16)</f>
        <v>11157452105</v>
      </c>
    </row>
    <row r="18" spans="1:12" x14ac:dyDescent="0.5">
      <c r="A18" s="40" t="s">
        <v>3</v>
      </c>
      <c r="B18" s="41"/>
      <c r="C18" s="42"/>
      <c r="D18" s="39"/>
      <c r="E18" s="39"/>
      <c r="F18" s="39"/>
      <c r="G18" s="39"/>
      <c r="H18" s="39"/>
      <c r="I18" s="39"/>
      <c r="J18" s="39"/>
    </row>
    <row r="19" spans="1:12" x14ac:dyDescent="0.5">
      <c r="A19" s="95" t="s">
        <v>30</v>
      </c>
      <c r="B19" s="41"/>
      <c r="C19" s="42"/>
      <c r="E19" s="39"/>
      <c r="F19" s="39"/>
      <c r="G19" s="39"/>
      <c r="H19" s="39"/>
      <c r="I19" s="39"/>
      <c r="J19" s="39"/>
    </row>
    <row r="20" spans="1:12" x14ac:dyDescent="0.5">
      <c r="A20" s="40" t="s">
        <v>31</v>
      </c>
      <c r="B20" s="41" t="s">
        <v>16</v>
      </c>
      <c r="C20" s="42"/>
      <c r="D20" s="44">
        <v>98330568</v>
      </c>
      <c r="E20" s="39"/>
      <c r="F20" s="35">
        <v>56807634</v>
      </c>
      <c r="G20" s="45">
        <v>0</v>
      </c>
      <c r="H20" s="45">
        <v>92039430</v>
      </c>
      <c r="I20" s="45"/>
      <c r="J20" s="45">
        <v>35784832</v>
      </c>
    </row>
    <row r="21" spans="1:12" x14ac:dyDescent="0.5">
      <c r="A21" s="40" t="s">
        <v>32</v>
      </c>
      <c r="B21" s="41" t="s">
        <v>17</v>
      </c>
      <c r="C21" s="42"/>
      <c r="D21" s="45">
        <v>0</v>
      </c>
      <c r="E21" s="45">
        <v>0</v>
      </c>
      <c r="F21" s="45">
        <v>0</v>
      </c>
      <c r="G21" s="39"/>
      <c r="H21" s="39">
        <v>278999930</v>
      </c>
      <c r="I21" s="39"/>
      <c r="J21" s="39">
        <v>278999930</v>
      </c>
    </row>
    <row r="22" spans="1:12" x14ac:dyDescent="0.5">
      <c r="A22" s="40" t="s">
        <v>33</v>
      </c>
      <c r="B22" s="41" t="s">
        <v>18</v>
      </c>
      <c r="C22" s="42"/>
      <c r="D22" s="46">
        <v>2598112470</v>
      </c>
      <c r="E22" s="43"/>
      <c r="F22" s="46">
        <v>2709650450</v>
      </c>
      <c r="G22" s="43"/>
      <c r="H22" s="43">
        <v>3159668346</v>
      </c>
      <c r="I22" s="39"/>
      <c r="J22" s="39">
        <v>3159668346</v>
      </c>
    </row>
    <row r="23" spans="1:12" x14ac:dyDescent="0.5">
      <c r="A23" s="40" t="s">
        <v>34</v>
      </c>
      <c r="B23" s="41" t="s">
        <v>163</v>
      </c>
      <c r="C23" s="42"/>
      <c r="D23" s="43">
        <v>0</v>
      </c>
      <c r="E23" s="43">
        <v>0</v>
      </c>
      <c r="F23" s="45">
        <v>0</v>
      </c>
      <c r="G23" s="43">
        <v>0</v>
      </c>
      <c r="H23" s="43">
        <v>0</v>
      </c>
      <c r="I23" s="45"/>
      <c r="J23" s="45">
        <v>0</v>
      </c>
    </row>
    <row r="24" spans="1:12" x14ac:dyDescent="0.5">
      <c r="A24" s="40" t="s">
        <v>35</v>
      </c>
      <c r="B24" s="41" t="s">
        <v>20</v>
      </c>
      <c r="C24" s="42"/>
      <c r="D24" s="43">
        <v>11048410953</v>
      </c>
      <c r="E24" s="43"/>
      <c r="F24" s="39">
        <v>11302042288</v>
      </c>
      <c r="G24" s="43"/>
      <c r="H24" s="43">
        <v>9740470652</v>
      </c>
      <c r="I24" s="39"/>
      <c r="J24" s="39">
        <v>9902762583</v>
      </c>
    </row>
    <row r="25" spans="1:12" x14ac:dyDescent="0.5">
      <c r="A25" s="40" t="s">
        <v>218</v>
      </c>
      <c r="B25" s="116" t="s">
        <v>164</v>
      </c>
      <c r="C25" s="42"/>
      <c r="D25" s="43">
        <v>13294302</v>
      </c>
      <c r="E25" s="43"/>
      <c r="F25" s="39">
        <v>128555280</v>
      </c>
      <c r="G25" s="46"/>
      <c r="H25" s="43">
        <v>7588266</v>
      </c>
      <c r="I25" s="39"/>
      <c r="J25" s="39">
        <v>122571280</v>
      </c>
      <c r="K25" s="39"/>
    </row>
    <row r="26" spans="1:12" x14ac:dyDescent="0.5">
      <c r="A26" s="40" t="s">
        <v>36</v>
      </c>
      <c r="B26" s="41" t="s">
        <v>165</v>
      </c>
      <c r="C26" s="42"/>
      <c r="D26" s="43">
        <v>8351425</v>
      </c>
      <c r="E26" s="43"/>
      <c r="F26" s="39">
        <v>17853344</v>
      </c>
      <c r="G26" s="46"/>
      <c r="H26" s="43">
        <v>0</v>
      </c>
      <c r="I26" s="45"/>
      <c r="J26" s="45">
        <v>0</v>
      </c>
    </row>
    <row r="27" spans="1:12" x14ac:dyDescent="0.5">
      <c r="A27" s="40" t="s">
        <v>37</v>
      </c>
      <c r="B27" s="41"/>
      <c r="C27" s="42"/>
      <c r="D27" s="43">
        <v>10363823</v>
      </c>
      <c r="E27" s="43"/>
      <c r="F27" s="39">
        <v>9437209</v>
      </c>
      <c r="G27" s="43"/>
      <c r="H27" s="43">
        <v>8980464</v>
      </c>
      <c r="I27" s="39"/>
      <c r="J27" s="39">
        <v>7975849</v>
      </c>
    </row>
    <row r="28" spans="1:12" x14ac:dyDescent="0.5">
      <c r="A28" s="31" t="s">
        <v>38</v>
      </c>
      <c r="B28" s="41"/>
      <c r="C28" s="42"/>
      <c r="D28" s="98">
        <f>SUM(D20:D27)</f>
        <v>13776863541</v>
      </c>
      <c r="E28" s="43"/>
      <c r="F28" s="98">
        <f>SUM(F20:F27)</f>
        <v>14224346205</v>
      </c>
      <c r="G28" s="43"/>
      <c r="H28" s="98">
        <f>SUM(H20:H27)</f>
        <v>13287747088</v>
      </c>
      <c r="I28" s="43"/>
      <c r="J28" s="98">
        <f>SUM(J20:J27)</f>
        <v>13507762820</v>
      </c>
    </row>
    <row r="29" spans="1:12" x14ac:dyDescent="0.5">
      <c r="A29" s="40"/>
      <c r="B29" s="41"/>
      <c r="C29" s="42"/>
      <c r="D29" s="43"/>
      <c r="E29" s="43"/>
      <c r="F29" s="43"/>
      <c r="G29" s="43"/>
      <c r="H29" s="43"/>
      <c r="I29" s="43"/>
      <c r="J29" s="43"/>
    </row>
    <row r="30" spans="1:12" ht="24" thickBot="1" x14ac:dyDescent="0.55000000000000004">
      <c r="A30" s="31" t="s">
        <v>39</v>
      </c>
      <c r="B30" s="41"/>
      <c r="C30" s="42"/>
      <c r="D30" s="117">
        <f>D17+D28</f>
        <v>25908869759</v>
      </c>
      <c r="E30" s="43"/>
      <c r="F30" s="117">
        <f>F17+F28</f>
        <v>25537753509</v>
      </c>
      <c r="G30" s="43"/>
      <c r="H30" s="117">
        <f>H17+H28</f>
        <v>25199347077</v>
      </c>
      <c r="I30" s="43"/>
      <c r="J30" s="117">
        <f>J17+J28</f>
        <v>24665214925</v>
      </c>
      <c r="L30" s="35" t="s">
        <v>195</v>
      </c>
    </row>
    <row r="31" spans="1:12" ht="24" thickTop="1" x14ac:dyDescent="0.5">
      <c r="D31" s="36"/>
      <c r="E31" s="36"/>
      <c r="F31" s="36"/>
      <c r="G31" s="36"/>
    </row>
    <row r="32" spans="1:12" x14ac:dyDescent="0.5">
      <c r="A32" s="3" t="s">
        <v>178</v>
      </c>
    </row>
    <row r="33" spans="1:11" x14ac:dyDescent="0.5">
      <c r="A33" s="3" t="s">
        <v>133</v>
      </c>
    </row>
    <row r="34" spans="1:11" x14ac:dyDescent="0.5">
      <c r="A34" s="3" t="s">
        <v>191</v>
      </c>
    </row>
    <row r="35" spans="1:11" x14ac:dyDescent="0.5">
      <c r="A35" s="3"/>
    </row>
    <row r="36" spans="1:11" x14ac:dyDescent="0.5">
      <c r="A36" s="3"/>
      <c r="J36" s="37" t="s">
        <v>170</v>
      </c>
    </row>
    <row r="37" spans="1:11" x14ac:dyDescent="0.5">
      <c r="A37" s="40"/>
      <c r="B37" s="48"/>
      <c r="C37" s="49"/>
      <c r="D37" s="204" t="s">
        <v>54</v>
      </c>
      <c r="E37" s="204"/>
      <c r="F37" s="204"/>
      <c r="H37" s="204" t="s">
        <v>55</v>
      </c>
      <c r="I37" s="204"/>
      <c r="J37" s="204"/>
    </row>
    <row r="38" spans="1:11" x14ac:dyDescent="0.5">
      <c r="A38" s="3" t="s">
        <v>140</v>
      </c>
      <c r="B38" s="50" t="s">
        <v>57</v>
      </c>
      <c r="C38" s="49"/>
      <c r="D38" s="114" t="s">
        <v>192</v>
      </c>
      <c r="E38" s="93"/>
      <c r="F38" s="114" t="s">
        <v>56</v>
      </c>
      <c r="G38" s="93"/>
      <c r="H38" s="114" t="s">
        <v>192</v>
      </c>
      <c r="I38" s="93"/>
      <c r="J38" s="114" t="s">
        <v>56</v>
      </c>
    </row>
    <row r="39" spans="1:11" x14ac:dyDescent="0.5">
      <c r="A39" s="40"/>
      <c r="B39" s="50"/>
      <c r="C39" s="49"/>
      <c r="D39" s="51"/>
      <c r="E39" s="93"/>
      <c r="F39" s="38"/>
      <c r="G39" s="93"/>
      <c r="H39" s="51"/>
      <c r="I39" s="93"/>
      <c r="J39" s="38"/>
    </row>
    <row r="40" spans="1:11" x14ac:dyDescent="0.5">
      <c r="A40" s="95" t="s">
        <v>58</v>
      </c>
      <c r="B40" s="41"/>
      <c r="C40" s="42"/>
      <c r="D40" s="39"/>
      <c r="E40" s="39"/>
      <c r="F40" s="39"/>
      <c r="G40" s="39"/>
      <c r="H40" s="39"/>
      <c r="I40" s="39"/>
      <c r="J40" s="39"/>
    </row>
    <row r="41" spans="1:11" x14ac:dyDescent="0.5">
      <c r="A41" s="40" t="s">
        <v>179</v>
      </c>
      <c r="B41" s="41" t="s">
        <v>21</v>
      </c>
      <c r="C41" s="42"/>
      <c r="D41" s="44">
        <v>30000000</v>
      </c>
      <c r="E41" s="43"/>
      <c r="F41" s="43">
        <v>72110249</v>
      </c>
      <c r="G41" s="43"/>
      <c r="H41" s="118">
        <v>0</v>
      </c>
      <c r="I41" s="118"/>
      <c r="J41" s="118">
        <v>0</v>
      </c>
      <c r="K41" s="52"/>
    </row>
    <row r="42" spans="1:11" x14ac:dyDescent="0.5">
      <c r="A42" s="40" t="s">
        <v>40</v>
      </c>
      <c r="B42" s="41" t="s">
        <v>166</v>
      </c>
      <c r="C42" s="42"/>
      <c r="D42" s="44">
        <v>5795983020</v>
      </c>
      <c r="E42" s="43"/>
      <c r="F42" s="43">
        <v>3033056160</v>
      </c>
      <c r="G42" s="43"/>
      <c r="H42" s="43">
        <v>5734700076</v>
      </c>
      <c r="I42" s="43"/>
      <c r="J42" s="43">
        <v>3002207617</v>
      </c>
      <c r="K42" s="52"/>
    </row>
    <row r="43" spans="1:11" x14ac:dyDescent="0.5">
      <c r="A43" s="40" t="s">
        <v>155</v>
      </c>
      <c r="B43" s="41" t="s">
        <v>11</v>
      </c>
      <c r="C43" s="42"/>
      <c r="D43" s="44">
        <v>143339764</v>
      </c>
      <c r="E43" s="43"/>
      <c r="F43" s="43">
        <v>41722401</v>
      </c>
      <c r="G43" s="43"/>
      <c r="H43" s="43">
        <v>148082141</v>
      </c>
      <c r="I43" s="43"/>
      <c r="J43" s="43">
        <v>44819133</v>
      </c>
      <c r="K43" s="52"/>
    </row>
    <row r="44" spans="1:11" x14ac:dyDescent="0.5">
      <c r="A44" s="40" t="s">
        <v>42</v>
      </c>
      <c r="B44" s="41" t="s">
        <v>193</v>
      </c>
      <c r="C44" s="42"/>
      <c r="D44" s="44">
        <v>17401694</v>
      </c>
      <c r="E44" s="43"/>
      <c r="F44" s="44">
        <v>15935722</v>
      </c>
      <c r="G44" s="43"/>
      <c r="H44" s="45">
        <v>624794</v>
      </c>
      <c r="I44" s="45"/>
      <c r="J44" s="45">
        <v>0</v>
      </c>
      <c r="K44" s="52"/>
    </row>
    <row r="45" spans="1:11" x14ac:dyDescent="0.5">
      <c r="A45" s="40" t="s">
        <v>188</v>
      </c>
      <c r="B45" s="41"/>
      <c r="C45" s="42"/>
      <c r="D45" s="53"/>
      <c r="E45" s="43"/>
      <c r="F45" s="43"/>
      <c r="G45" s="43"/>
      <c r="H45" s="52"/>
      <c r="I45" s="52"/>
      <c r="J45" s="52"/>
      <c r="K45" s="52"/>
    </row>
    <row r="46" spans="1:11" x14ac:dyDescent="0.5">
      <c r="A46" s="40" t="s">
        <v>41</v>
      </c>
      <c r="B46" s="54" t="s">
        <v>169</v>
      </c>
      <c r="C46" s="42"/>
      <c r="D46" s="43">
        <v>1045961718</v>
      </c>
      <c r="E46" s="43"/>
      <c r="F46" s="43">
        <v>1038619703</v>
      </c>
      <c r="G46" s="43"/>
      <c r="H46" s="43">
        <v>1045961718</v>
      </c>
      <c r="I46" s="43"/>
      <c r="J46" s="43">
        <v>1038619703</v>
      </c>
      <c r="K46" s="52"/>
    </row>
    <row r="47" spans="1:11" x14ac:dyDescent="0.5">
      <c r="A47" s="119" t="s">
        <v>136</v>
      </c>
      <c r="B47" s="41"/>
      <c r="C47" s="42"/>
      <c r="D47" s="55"/>
      <c r="E47" s="43"/>
      <c r="F47" s="55"/>
      <c r="G47" s="56"/>
      <c r="H47" s="43"/>
      <c r="I47" s="43"/>
      <c r="J47" s="43"/>
      <c r="K47" s="52"/>
    </row>
    <row r="48" spans="1:11" x14ac:dyDescent="0.5">
      <c r="A48" s="119" t="s">
        <v>43</v>
      </c>
      <c r="B48" s="41" t="s">
        <v>169</v>
      </c>
      <c r="C48" s="42"/>
      <c r="D48" s="43">
        <v>61278531</v>
      </c>
      <c r="E48" s="43"/>
      <c r="F48" s="43">
        <v>60632780</v>
      </c>
      <c r="G48" s="43"/>
      <c r="H48" s="43">
        <v>61278531</v>
      </c>
      <c r="I48" s="43"/>
      <c r="J48" s="43">
        <v>60632780</v>
      </c>
      <c r="K48" s="52"/>
    </row>
    <row r="49" spans="1:12" x14ac:dyDescent="0.5">
      <c r="A49" s="119" t="s">
        <v>198</v>
      </c>
      <c r="B49" s="41" t="s">
        <v>169</v>
      </c>
      <c r="C49" s="42"/>
      <c r="D49" s="43">
        <v>511058890</v>
      </c>
      <c r="E49" s="43"/>
      <c r="F49" s="43">
        <v>498484800</v>
      </c>
      <c r="G49" s="43"/>
      <c r="H49" s="43">
        <v>511058890</v>
      </c>
      <c r="I49" s="43"/>
      <c r="J49" s="43">
        <v>498484800</v>
      </c>
      <c r="K49" s="52"/>
      <c r="L49" s="35" t="s">
        <v>199</v>
      </c>
    </row>
    <row r="50" spans="1:12" x14ac:dyDescent="0.5">
      <c r="A50" s="40" t="s">
        <v>232</v>
      </c>
      <c r="B50" s="54" t="s">
        <v>194</v>
      </c>
      <c r="C50" s="42"/>
      <c r="D50" s="118">
        <v>0</v>
      </c>
      <c r="E50" s="118"/>
      <c r="F50" s="43">
        <v>0</v>
      </c>
      <c r="G50" s="43"/>
      <c r="H50" s="43">
        <v>7990859</v>
      </c>
      <c r="I50" s="43"/>
      <c r="J50" s="43">
        <v>7990859</v>
      </c>
      <c r="K50" s="52"/>
    </row>
    <row r="51" spans="1:12" x14ac:dyDescent="0.5">
      <c r="A51" s="119" t="s">
        <v>189</v>
      </c>
      <c r="B51" s="41"/>
      <c r="C51" s="42"/>
      <c r="D51" s="55">
        <v>1072952</v>
      </c>
      <c r="E51" s="43"/>
      <c r="F51" s="55">
        <v>691131</v>
      </c>
      <c r="G51" s="56"/>
      <c r="H51" s="45">
        <v>1072952</v>
      </c>
      <c r="I51" s="45"/>
      <c r="J51" s="45">
        <v>691131</v>
      </c>
      <c r="K51" s="52"/>
    </row>
    <row r="52" spans="1:12" x14ac:dyDescent="0.5">
      <c r="A52" s="40" t="s">
        <v>219</v>
      </c>
      <c r="B52" s="41"/>
      <c r="C52" s="42"/>
      <c r="D52" s="45">
        <v>4306925</v>
      </c>
      <c r="E52" s="43"/>
      <c r="F52" s="43">
        <v>0</v>
      </c>
      <c r="G52" s="43"/>
      <c r="H52" s="45">
        <v>0</v>
      </c>
      <c r="I52" s="45"/>
      <c r="J52" s="45">
        <v>0</v>
      </c>
      <c r="K52" s="52"/>
    </row>
    <row r="53" spans="1:12" x14ac:dyDescent="0.5">
      <c r="A53" s="40" t="s">
        <v>44</v>
      </c>
      <c r="B53" s="54" t="s">
        <v>167</v>
      </c>
      <c r="C53" s="42"/>
      <c r="D53" s="44">
        <v>345596519</v>
      </c>
      <c r="E53" s="43"/>
      <c r="F53" s="43">
        <v>513048746</v>
      </c>
      <c r="G53" s="43"/>
      <c r="H53" s="43">
        <v>268378665</v>
      </c>
      <c r="I53" s="43"/>
      <c r="J53" s="43">
        <v>463209163</v>
      </c>
      <c r="K53" s="52"/>
    </row>
    <row r="54" spans="1:12" x14ac:dyDescent="0.5">
      <c r="A54" s="31" t="s">
        <v>45</v>
      </c>
      <c r="B54" s="41"/>
      <c r="C54" s="42"/>
      <c r="D54" s="98">
        <f>SUM(D41:D53)</f>
        <v>7956000013</v>
      </c>
      <c r="E54" s="39"/>
      <c r="F54" s="98">
        <f>SUM(F41:F53)</f>
        <v>5274301692</v>
      </c>
      <c r="G54" s="39"/>
      <c r="H54" s="98">
        <f>SUM(H41:H53)</f>
        <v>7779148626</v>
      </c>
      <c r="I54" s="55"/>
      <c r="J54" s="98">
        <f>SUM(J41:J53)</f>
        <v>5116655186</v>
      </c>
      <c r="K54" s="52"/>
      <c r="L54" s="35" t="s">
        <v>195</v>
      </c>
    </row>
    <row r="55" spans="1:12" x14ac:dyDescent="0.5">
      <c r="A55" s="31"/>
      <c r="B55" s="41"/>
      <c r="C55" s="42"/>
      <c r="D55" s="57"/>
      <c r="E55" s="58"/>
      <c r="F55" s="58"/>
      <c r="G55" s="58"/>
      <c r="H55" s="57"/>
      <c r="I55" s="57"/>
      <c r="J55" s="57"/>
    </row>
    <row r="56" spans="1:12" x14ac:dyDescent="0.5">
      <c r="A56" s="95" t="s">
        <v>59</v>
      </c>
      <c r="B56" s="41"/>
      <c r="C56" s="42"/>
      <c r="D56" s="58"/>
      <c r="E56" s="58"/>
      <c r="F56" s="58"/>
      <c r="G56" s="58"/>
      <c r="H56" s="58"/>
      <c r="I56" s="57"/>
      <c r="J56" s="58"/>
    </row>
    <row r="57" spans="1:12" x14ac:dyDescent="0.5">
      <c r="A57" s="40" t="s">
        <v>46</v>
      </c>
      <c r="B57" s="41" t="s">
        <v>193</v>
      </c>
      <c r="C57" s="42"/>
      <c r="D57" s="55">
        <v>4130859</v>
      </c>
      <c r="E57" s="55"/>
      <c r="F57" s="55">
        <v>17739839</v>
      </c>
      <c r="G57" s="55"/>
      <c r="H57" s="55">
        <v>1324706</v>
      </c>
      <c r="I57" s="55"/>
      <c r="J57" s="55">
        <v>0</v>
      </c>
    </row>
    <row r="58" spans="1:12" x14ac:dyDescent="0.5">
      <c r="A58" s="40" t="s">
        <v>180</v>
      </c>
      <c r="B58" s="41" t="s">
        <v>169</v>
      </c>
      <c r="C58" s="42"/>
      <c r="D58" s="55">
        <v>21057748090</v>
      </c>
      <c r="E58" s="120"/>
      <c r="F58" s="55">
        <v>23319835439</v>
      </c>
      <c r="G58" s="120"/>
      <c r="H58" s="55">
        <v>21057748090</v>
      </c>
      <c r="I58" s="55"/>
      <c r="J58" s="55">
        <v>23319835439</v>
      </c>
    </row>
    <row r="59" spans="1:12" x14ac:dyDescent="0.5">
      <c r="A59" s="119" t="s">
        <v>135</v>
      </c>
      <c r="B59" s="41" t="s">
        <v>169</v>
      </c>
      <c r="C59" s="42"/>
      <c r="D59" s="55">
        <v>1784075499</v>
      </c>
      <c r="E59" s="120"/>
      <c r="F59" s="55">
        <v>1853026021</v>
      </c>
      <c r="G59" s="120"/>
      <c r="H59" s="55">
        <v>1784075499</v>
      </c>
      <c r="I59" s="55"/>
      <c r="J59" s="55">
        <v>1853026021</v>
      </c>
    </row>
    <row r="60" spans="1:12" x14ac:dyDescent="0.5">
      <c r="A60" s="40" t="s">
        <v>196</v>
      </c>
      <c r="B60" s="54" t="s">
        <v>169</v>
      </c>
      <c r="C60" s="42"/>
      <c r="D60" s="55">
        <v>24087183958</v>
      </c>
      <c r="E60" s="120"/>
      <c r="F60" s="55">
        <v>25476910040</v>
      </c>
      <c r="G60" s="120"/>
      <c r="H60" s="55">
        <v>24087183958</v>
      </c>
      <c r="I60" s="55"/>
      <c r="J60" s="55">
        <v>25476910040</v>
      </c>
    </row>
    <row r="61" spans="1:12" x14ac:dyDescent="0.5">
      <c r="A61" s="40" t="s">
        <v>141</v>
      </c>
      <c r="B61" s="54" t="s">
        <v>169</v>
      </c>
      <c r="C61" s="42"/>
      <c r="D61" s="55">
        <v>9073956636</v>
      </c>
      <c r="E61" s="120"/>
      <c r="F61" s="55">
        <v>8277827269</v>
      </c>
      <c r="G61" s="120"/>
      <c r="H61" s="55">
        <v>9073956636</v>
      </c>
      <c r="I61" s="55"/>
      <c r="J61" s="55">
        <v>8277827269</v>
      </c>
    </row>
    <row r="62" spans="1:12" x14ac:dyDescent="0.5">
      <c r="A62" s="121" t="s">
        <v>168</v>
      </c>
      <c r="B62" s="54" t="s">
        <v>197</v>
      </c>
      <c r="C62" s="42"/>
      <c r="D62" s="59">
        <v>200357792</v>
      </c>
      <c r="E62" s="120"/>
      <c r="F62" s="60">
        <v>192018776</v>
      </c>
      <c r="G62" s="120"/>
      <c r="H62" s="59">
        <v>165353321</v>
      </c>
      <c r="I62" s="59"/>
      <c r="J62" s="60">
        <v>159047386</v>
      </c>
    </row>
    <row r="63" spans="1:12" s="78" customFormat="1" x14ac:dyDescent="0.5">
      <c r="A63" s="122" t="s">
        <v>47</v>
      </c>
      <c r="B63" s="54" t="s">
        <v>165</v>
      </c>
      <c r="C63" s="49"/>
      <c r="D63" s="59">
        <v>43349647</v>
      </c>
      <c r="E63" s="61"/>
      <c r="F63" s="59">
        <v>61403631</v>
      </c>
      <c r="G63" s="56"/>
      <c r="H63" s="59">
        <v>13896481</v>
      </c>
      <c r="I63" s="59"/>
      <c r="J63" s="59">
        <v>31280295</v>
      </c>
      <c r="K63" s="35"/>
    </row>
    <row r="64" spans="1:12" x14ac:dyDescent="0.5">
      <c r="A64" s="40" t="s">
        <v>48</v>
      </c>
      <c r="B64" s="41"/>
      <c r="C64" s="42"/>
      <c r="D64" s="99">
        <v>823876</v>
      </c>
      <c r="E64" s="120"/>
      <c r="F64" s="99">
        <v>823876</v>
      </c>
      <c r="G64" s="56"/>
      <c r="H64" s="123">
        <v>823876</v>
      </c>
      <c r="I64" s="113"/>
      <c r="J64" s="123">
        <v>823876</v>
      </c>
    </row>
    <row r="65" spans="1:12" x14ac:dyDescent="0.5">
      <c r="A65" s="31" t="s">
        <v>49</v>
      </c>
      <c r="B65" s="41"/>
      <c r="C65" s="42"/>
      <c r="D65" s="124">
        <f>SUM(D57:D64)</f>
        <v>56251626357</v>
      </c>
      <c r="E65" s="43"/>
      <c r="F65" s="124">
        <f>SUM(F57:F64)</f>
        <v>59199584891</v>
      </c>
      <c r="G65" s="43"/>
      <c r="H65" s="124">
        <f>SUM(H57:H64)</f>
        <v>56184362567</v>
      </c>
      <c r="I65" s="55"/>
      <c r="J65" s="124">
        <f>SUM(J57:J64)</f>
        <v>59118750326</v>
      </c>
      <c r="L65" s="35" t="s">
        <v>195</v>
      </c>
    </row>
    <row r="66" spans="1:12" x14ac:dyDescent="0.5">
      <c r="A66" s="31"/>
      <c r="B66" s="41"/>
      <c r="C66" s="42"/>
      <c r="D66" s="57"/>
      <c r="E66" s="58"/>
      <c r="F66" s="58"/>
      <c r="G66" s="58"/>
      <c r="H66" s="57"/>
      <c r="I66" s="57"/>
      <c r="J66" s="57"/>
    </row>
    <row r="67" spans="1:12" x14ac:dyDescent="0.5">
      <c r="A67" s="31" t="s">
        <v>60</v>
      </c>
      <c r="B67" s="41"/>
      <c r="C67" s="42"/>
      <c r="D67" s="125">
        <f>D54+D65</f>
        <v>64207626370</v>
      </c>
      <c r="E67" s="126"/>
      <c r="F67" s="125">
        <f>F54+F65</f>
        <v>64473886583</v>
      </c>
      <c r="G67" s="126"/>
      <c r="H67" s="125">
        <f>H54+H65</f>
        <v>63963511193</v>
      </c>
      <c r="I67" s="127"/>
      <c r="J67" s="125">
        <f>J54+J65</f>
        <v>64235405512</v>
      </c>
      <c r="L67" s="35" t="s">
        <v>195</v>
      </c>
    </row>
    <row r="68" spans="1:12" x14ac:dyDescent="0.5">
      <c r="A68" s="31"/>
      <c r="B68" s="41"/>
      <c r="C68" s="42"/>
      <c r="D68" s="57"/>
      <c r="E68" s="58"/>
      <c r="F68" s="57"/>
      <c r="G68" s="58"/>
      <c r="H68" s="57"/>
      <c r="I68" s="57"/>
      <c r="J68" s="57"/>
    </row>
    <row r="69" spans="1:12" x14ac:dyDescent="0.5">
      <c r="A69" s="31"/>
      <c r="B69" s="41"/>
      <c r="C69" s="42"/>
      <c r="D69" s="57"/>
      <c r="E69" s="58"/>
      <c r="F69" s="57"/>
      <c r="G69" s="58"/>
      <c r="H69" s="57"/>
      <c r="I69" s="57"/>
      <c r="J69" s="57"/>
    </row>
    <row r="70" spans="1:12" x14ac:dyDescent="0.5">
      <c r="A70" s="31"/>
      <c r="B70" s="41"/>
      <c r="C70" s="42"/>
      <c r="D70" s="57"/>
      <c r="E70" s="58"/>
      <c r="F70" s="57"/>
      <c r="G70" s="58"/>
      <c r="H70" s="57"/>
      <c r="I70" s="57"/>
      <c r="J70" s="57"/>
    </row>
    <row r="71" spans="1:12" x14ac:dyDescent="0.5">
      <c r="A71" s="3" t="s">
        <v>178</v>
      </c>
    </row>
    <row r="72" spans="1:12" x14ac:dyDescent="0.5">
      <c r="A72" s="3" t="s">
        <v>133</v>
      </c>
    </row>
    <row r="73" spans="1:12" x14ac:dyDescent="0.5">
      <c r="A73" s="3" t="s">
        <v>191</v>
      </c>
    </row>
    <row r="74" spans="1:12" x14ac:dyDescent="0.5">
      <c r="A74" s="3"/>
    </row>
    <row r="75" spans="1:12" x14ac:dyDescent="0.5">
      <c r="A75" s="3"/>
      <c r="J75" s="37" t="s">
        <v>170</v>
      </c>
    </row>
    <row r="76" spans="1:12" x14ac:dyDescent="0.5">
      <c r="A76" s="40"/>
      <c r="B76" s="48"/>
      <c r="C76" s="49"/>
      <c r="D76" s="204" t="s">
        <v>54</v>
      </c>
      <c r="E76" s="204"/>
      <c r="F76" s="204"/>
      <c r="H76" s="204" t="s">
        <v>55</v>
      </c>
      <c r="I76" s="204"/>
      <c r="J76" s="204"/>
    </row>
    <row r="77" spans="1:12" x14ac:dyDescent="0.5">
      <c r="A77" s="3" t="s">
        <v>140</v>
      </c>
      <c r="B77" s="50" t="s">
        <v>57</v>
      </c>
      <c r="C77" s="49"/>
      <c r="D77" s="114" t="s">
        <v>192</v>
      </c>
      <c r="E77" s="93"/>
      <c r="F77" s="114" t="s">
        <v>56</v>
      </c>
      <c r="G77" s="93"/>
      <c r="H77" s="114" t="s">
        <v>192</v>
      </c>
      <c r="I77" s="93"/>
      <c r="J77" s="114" t="s">
        <v>56</v>
      </c>
    </row>
    <row r="78" spans="1:12" x14ac:dyDescent="0.5">
      <c r="A78" s="40"/>
      <c r="B78" s="50"/>
      <c r="C78" s="49"/>
      <c r="D78" s="51"/>
      <c r="E78" s="93"/>
      <c r="F78" s="38"/>
      <c r="G78" s="93"/>
      <c r="H78" s="51"/>
      <c r="I78" s="93"/>
      <c r="J78" s="38"/>
    </row>
    <row r="79" spans="1:12" x14ac:dyDescent="0.5">
      <c r="A79" s="95" t="s">
        <v>137</v>
      </c>
      <c r="B79" s="41"/>
      <c r="C79" s="42"/>
      <c r="D79" s="39"/>
      <c r="E79" s="39"/>
      <c r="F79" s="39"/>
      <c r="G79" s="39"/>
      <c r="H79" s="39"/>
      <c r="I79" s="39"/>
      <c r="J79" s="39"/>
    </row>
    <row r="80" spans="1:12" x14ac:dyDescent="0.5">
      <c r="A80" s="40" t="s">
        <v>50</v>
      </c>
      <c r="B80" s="54" t="s">
        <v>172</v>
      </c>
      <c r="C80" s="42"/>
      <c r="D80" s="39"/>
      <c r="E80" s="39"/>
      <c r="F80" s="39"/>
      <c r="G80" s="39"/>
      <c r="H80" s="39"/>
      <c r="I80" s="39"/>
      <c r="J80" s="39"/>
    </row>
    <row r="81" spans="1:12" ht="24" thickBot="1" x14ac:dyDescent="0.55000000000000004">
      <c r="A81" s="40" t="s">
        <v>142</v>
      </c>
      <c r="B81" s="41"/>
      <c r="C81" s="42"/>
      <c r="D81" s="128">
        <v>11113018280</v>
      </c>
      <c r="E81" s="43"/>
      <c r="F81" s="128">
        <v>11113018280</v>
      </c>
      <c r="G81" s="43"/>
      <c r="H81" s="128">
        <v>11113018280</v>
      </c>
      <c r="I81" s="55"/>
      <c r="J81" s="128">
        <v>11113018280</v>
      </c>
    </row>
    <row r="82" spans="1:12" ht="24" thickTop="1" x14ac:dyDescent="0.5">
      <c r="A82" s="40" t="s">
        <v>51</v>
      </c>
      <c r="B82" s="41"/>
      <c r="C82" s="42"/>
      <c r="D82" s="43">
        <v>11113018280</v>
      </c>
      <c r="E82" s="43"/>
      <c r="F82" s="43">
        <v>1113018280</v>
      </c>
      <c r="G82" s="55"/>
      <c r="H82" s="55">
        <v>11113018280</v>
      </c>
      <c r="I82" s="55"/>
      <c r="J82" s="55">
        <v>1113018280</v>
      </c>
      <c r="K82" s="39"/>
    </row>
    <row r="83" spans="1:12" x14ac:dyDescent="0.5">
      <c r="A83" s="40" t="s">
        <v>220</v>
      </c>
      <c r="B83" s="54"/>
      <c r="C83" s="42"/>
      <c r="D83" s="55">
        <v>-9500000000</v>
      </c>
      <c r="E83" s="62"/>
      <c r="F83" s="118">
        <v>0</v>
      </c>
      <c r="G83" s="63"/>
      <c r="H83" s="55">
        <v>-9500000000</v>
      </c>
      <c r="I83" s="55"/>
      <c r="J83" s="55">
        <v>0</v>
      </c>
      <c r="K83" s="39"/>
    </row>
    <row r="84" spans="1:12" x14ac:dyDescent="0.5">
      <c r="A84" s="40" t="s">
        <v>217</v>
      </c>
      <c r="B84" s="54"/>
      <c r="C84" s="42"/>
      <c r="D84" s="43">
        <v>-40474693091</v>
      </c>
      <c r="E84" s="62"/>
      <c r="F84" s="43">
        <v>-40667235140</v>
      </c>
      <c r="G84" s="63"/>
      <c r="H84" s="55">
        <v>-40377182396</v>
      </c>
      <c r="I84" s="55"/>
      <c r="J84" s="55">
        <v>-40683208867</v>
      </c>
      <c r="K84" s="39"/>
    </row>
    <row r="85" spans="1:12" x14ac:dyDescent="0.5">
      <c r="A85" s="31" t="s">
        <v>171</v>
      </c>
      <c r="B85" s="41"/>
      <c r="C85" s="42"/>
      <c r="D85" s="63">
        <f>SUM(D82:D84)</f>
        <v>-38861674811</v>
      </c>
      <c r="E85" s="63">
        <f t="shared" ref="E85:J85" si="0">SUM(E82:E84)</f>
        <v>0</v>
      </c>
      <c r="F85" s="63">
        <f>SUM(F82:F84)</f>
        <v>-39554216860</v>
      </c>
      <c r="G85" s="63">
        <f t="shared" si="0"/>
        <v>0</v>
      </c>
      <c r="H85" s="63">
        <f t="shared" si="0"/>
        <v>-38764164116</v>
      </c>
      <c r="I85" s="63">
        <f t="shared" si="0"/>
        <v>0</v>
      </c>
      <c r="J85" s="63">
        <f t="shared" si="0"/>
        <v>-39570190587</v>
      </c>
      <c r="K85" s="39"/>
      <c r="L85" s="35" t="s">
        <v>195</v>
      </c>
    </row>
    <row r="86" spans="1:12" x14ac:dyDescent="0.5">
      <c r="A86" s="40" t="s">
        <v>53</v>
      </c>
      <c r="B86" s="54" t="s">
        <v>19</v>
      </c>
      <c r="C86" s="42"/>
      <c r="D86" s="129">
        <v>562918200</v>
      </c>
      <c r="E86" s="39"/>
      <c r="F86" s="129">
        <v>618083786</v>
      </c>
      <c r="G86" s="60"/>
      <c r="H86" s="99">
        <v>0</v>
      </c>
      <c r="I86" s="59"/>
      <c r="J86" s="99">
        <v>0</v>
      </c>
      <c r="K86" s="39"/>
    </row>
    <row r="87" spans="1:12" x14ac:dyDescent="0.5">
      <c r="A87" s="31" t="s">
        <v>138</v>
      </c>
      <c r="B87" s="41"/>
      <c r="C87" s="42"/>
      <c r="D87" s="130">
        <f>SUM(D85:D86)</f>
        <v>-38298756611</v>
      </c>
      <c r="E87" s="39"/>
      <c r="F87" s="130">
        <f>SUM(F85:F86)</f>
        <v>-38936133074</v>
      </c>
      <c r="G87" s="60"/>
      <c r="H87" s="130">
        <f>SUM(H85:H86)</f>
        <v>-38764164116</v>
      </c>
      <c r="I87" s="59"/>
      <c r="J87" s="130">
        <f>SUM(J85:J86)</f>
        <v>-39570190587</v>
      </c>
      <c r="K87" s="39"/>
      <c r="L87" s="35" t="s">
        <v>195</v>
      </c>
    </row>
    <row r="88" spans="1:12" x14ac:dyDescent="0.5">
      <c r="A88" s="31"/>
      <c r="B88" s="41"/>
      <c r="C88" s="42"/>
      <c r="D88" s="60"/>
      <c r="E88" s="60"/>
      <c r="F88" s="60"/>
      <c r="G88" s="60"/>
      <c r="H88" s="60"/>
      <c r="I88" s="60"/>
      <c r="J88" s="60"/>
      <c r="K88" s="39"/>
    </row>
    <row r="89" spans="1:12" ht="24" thickBot="1" x14ac:dyDescent="0.55000000000000004">
      <c r="A89" s="31" t="s">
        <v>139</v>
      </c>
      <c r="B89" s="41"/>
      <c r="C89" s="42"/>
      <c r="D89" s="131">
        <f>D87+D67</f>
        <v>25908869759</v>
      </c>
      <c r="E89" s="58"/>
      <c r="F89" s="131">
        <f>F87+F67</f>
        <v>25537753509</v>
      </c>
      <c r="G89" s="58"/>
      <c r="H89" s="131">
        <f>H87+H67</f>
        <v>25199347077</v>
      </c>
      <c r="I89" s="57"/>
      <c r="J89" s="131">
        <f>J87+J67</f>
        <v>24665214925</v>
      </c>
      <c r="K89" s="39"/>
      <c r="L89" s="35" t="s">
        <v>195</v>
      </c>
    </row>
    <row r="90" spans="1:12" ht="24" thickTop="1" x14ac:dyDescent="0.5">
      <c r="A90" s="31"/>
      <c r="B90" s="41"/>
      <c r="C90" s="42"/>
      <c r="D90" s="64"/>
      <c r="E90" s="65"/>
      <c r="F90" s="65"/>
      <c r="G90" s="65"/>
      <c r="H90" s="66"/>
      <c r="I90" s="66"/>
      <c r="J90" s="66"/>
    </row>
    <row r="91" spans="1:12" x14ac:dyDescent="0.5">
      <c r="B91" s="132"/>
      <c r="C91" s="132"/>
      <c r="D91" s="44"/>
      <c r="E91" s="53"/>
      <c r="F91" s="53"/>
      <c r="G91" s="53"/>
      <c r="H91" s="53"/>
      <c r="I91" s="53"/>
      <c r="J91" s="44"/>
    </row>
    <row r="92" spans="1:12" x14ac:dyDescent="0.5">
      <c r="H92" s="35"/>
      <c r="J92" s="35"/>
    </row>
    <row r="94" spans="1:12" x14ac:dyDescent="0.5">
      <c r="C94" s="62"/>
    </row>
    <row r="96" spans="1:12" x14ac:dyDescent="0.5">
      <c r="H96" s="35"/>
      <c r="J96" s="35"/>
    </row>
  </sheetData>
  <mergeCells count="6">
    <mergeCell ref="D6:F6"/>
    <mergeCell ref="H6:J6"/>
    <mergeCell ref="D37:F37"/>
    <mergeCell ref="H37:J37"/>
    <mergeCell ref="D76:F76"/>
    <mergeCell ref="H76:J76"/>
  </mergeCells>
  <phoneticPr fontId="5" type="noConversion"/>
  <pageMargins left="0.78740157480314965" right="0.35433070866141736" top="0.70866141732283472" bottom="0.51181102362204722" header="0.51181102362204722" footer="0.51181102362204722"/>
  <pageSetup paperSize="9" scale="78" firstPageNumber="7" fitToWidth="8" fitToHeight="8" orientation="portrait" r:id="rId1"/>
  <headerFooter>
    <oddFooter xml:space="preserve">&amp;LThe accompanying notes are an integral part of these financial statements.
</oddFooter>
  </headerFooter>
  <rowBreaks count="2" manualBreakCount="2">
    <brk id="31" max="16383" man="1"/>
    <brk id="70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8"/>
  <sheetViews>
    <sheetView tabSelected="1" view="pageBreakPreview" topLeftCell="A23" zoomScaleNormal="100" zoomScaleSheetLayoutView="100" workbookViewId="0">
      <selection activeCell="A27" sqref="A27"/>
    </sheetView>
  </sheetViews>
  <sheetFormatPr defaultColWidth="9.140625" defaultRowHeight="23.25" x14ac:dyDescent="0.5"/>
  <cols>
    <col min="1" max="1" width="47.7109375" style="35" customWidth="1"/>
    <col min="2" max="2" width="6.7109375" style="47" customWidth="1"/>
    <col min="3" max="3" width="3.140625" style="35" customWidth="1"/>
    <col min="4" max="4" width="16.85546875" style="35" customWidth="1"/>
    <col min="5" max="5" width="1" style="35" customWidth="1"/>
    <col min="6" max="6" width="16.85546875" style="35" customWidth="1"/>
    <col min="7" max="7" width="1" style="35" customWidth="1"/>
    <col min="8" max="8" width="17" style="35" customWidth="1"/>
    <col min="9" max="9" width="1" style="35" customWidth="1"/>
    <col min="10" max="10" width="16.85546875" style="35" customWidth="1"/>
    <col min="11" max="11" width="0.7109375" style="35" customWidth="1"/>
    <col min="12" max="16384" width="9.140625" style="35"/>
  </cols>
  <sheetData>
    <row r="1" spans="1:12" x14ac:dyDescent="0.5">
      <c r="A1" s="3" t="s">
        <v>178</v>
      </c>
    </row>
    <row r="2" spans="1:12" x14ac:dyDescent="0.5">
      <c r="A2" s="3" t="s">
        <v>147</v>
      </c>
    </row>
    <row r="3" spans="1:12" x14ac:dyDescent="0.5">
      <c r="A3" s="31" t="s">
        <v>200</v>
      </c>
      <c r="B3" s="41"/>
      <c r="C3" s="42"/>
      <c r="D3" s="64"/>
      <c r="E3" s="65"/>
      <c r="F3" s="64"/>
      <c r="G3" s="65"/>
      <c r="H3" s="64"/>
      <c r="I3" s="65"/>
      <c r="J3" s="64"/>
    </row>
    <row r="4" spans="1:12" x14ac:dyDescent="0.5">
      <c r="A4" s="31"/>
      <c r="B4" s="41"/>
      <c r="C4" s="42"/>
      <c r="D4" s="64"/>
      <c r="E4" s="65"/>
      <c r="F4" s="64"/>
      <c r="G4" s="65"/>
      <c r="H4" s="64"/>
      <c r="I4" s="65"/>
      <c r="J4" s="64"/>
    </row>
    <row r="5" spans="1:12" x14ac:dyDescent="0.5">
      <c r="A5" s="31"/>
      <c r="B5" s="41"/>
      <c r="C5" s="42"/>
      <c r="D5" s="64"/>
      <c r="E5" s="65"/>
      <c r="F5" s="64"/>
      <c r="G5" s="65"/>
      <c r="H5" s="64"/>
      <c r="I5" s="65"/>
      <c r="J5" s="37" t="s">
        <v>170</v>
      </c>
    </row>
    <row r="6" spans="1:12" x14ac:dyDescent="0.5">
      <c r="A6" s="40"/>
      <c r="B6" s="48"/>
      <c r="C6" s="49"/>
      <c r="D6" s="204" t="s">
        <v>54</v>
      </c>
      <c r="E6" s="204"/>
      <c r="F6" s="204"/>
      <c r="G6" s="3"/>
      <c r="H6" s="204" t="s">
        <v>55</v>
      </c>
      <c r="I6" s="204"/>
      <c r="J6" s="204"/>
    </row>
    <row r="7" spans="1:12" x14ac:dyDescent="0.5">
      <c r="A7" s="40"/>
      <c r="B7" s="50" t="s">
        <v>57</v>
      </c>
      <c r="C7" s="49"/>
      <c r="D7" s="67" t="s">
        <v>192</v>
      </c>
      <c r="E7" s="68"/>
      <c r="F7" s="67" t="s">
        <v>56</v>
      </c>
      <c r="G7" s="68"/>
      <c r="H7" s="67" t="s">
        <v>192</v>
      </c>
      <c r="I7" s="68"/>
      <c r="J7" s="67" t="s">
        <v>56</v>
      </c>
    </row>
    <row r="8" spans="1:12" x14ac:dyDescent="0.5">
      <c r="A8" s="95" t="s">
        <v>61</v>
      </c>
      <c r="B8" s="41"/>
      <c r="C8" s="42"/>
      <c r="D8" s="69"/>
      <c r="E8" s="69"/>
      <c r="F8" s="69"/>
      <c r="G8" s="69"/>
      <c r="H8" s="69"/>
      <c r="I8" s="69"/>
      <c r="J8" s="69"/>
    </row>
    <row r="9" spans="1:12" x14ac:dyDescent="0.5">
      <c r="A9" s="40" t="s">
        <v>62</v>
      </c>
      <c r="B9" s="41"/>
      <c r="C9" s="42"/>
      <c r="D9" s="45">
        <v>30863945082</v>
      </c>
      <c r="E9" s="39"/>
      <c r="F9" s="45">
        <v>24976384730</v>
      </c>
      <c r="G9" s="39"/>
      <c r="H9" s="45">
        <v>30864279682</v>
      </c>
      <c r="I9" s="39"/>
      <c r="J9" s="45">
        <v>24975851521</v>
      </c>
    </row>
    <row r="10" spans="1:12" x14ac:dyDescent="0.5">
      <c r="A10" s="40" t="s">
        <v>63</v>
      </c>
      <c r="B10" s="41"/>
      <c r="C10" s="42"/>
      <c r="D10" s="45">
        <v>564207595</v>
      </c>
      <c r="E10" s="39"/>
      <c r="F10" s="45">
        <v>355188684</v>
      </c>
      <c r="G10" s="39"/>
      <c r="H10" s="46">
        <v>0</v>
      </c>
      <c r="I10" s="51"/>
      <c r="J10" s="46">
        <v>0</v>
      </c>
    </row>
    <row r="11" spans="1:12" x14ac:dyDescent="0.5">
      <c r="A11" s="40" t="s">
        <v>143</v>
      </c>
      <c r="B11" s="41"/>
      <c r="C11" s="42"/>
      <c r="D11" s="45">
        <v>338162630</v>
      </c>
      <c r="E11" s="39"/>
      <c r="F11" s="45">
        <v>2952224033</v>
      </c>
      <c r="G11" s="39"/>
      <c r="H11" s="46">
        <v>337972654</v>
      </c>
      <c r="I11" s="39"/>
      <c r="J11" s="46">
        <v>2951627200</v>
      </c>
    </row>
    <row r="12" spans="1:12" x14ac:dyDescent="0.5">
      <c r="A12" s="40" t="s">
        <v>64</v>
      </c>
      <c r="B12" s="41" t="s">
        <v>201</v>
      </c>
      <c r="C12" s="42"/>
      <c r="D12" s="96">
        <v>0</v>
      </c>
      <c r="E12" s="39"/>
      <c r="F12" s="96">
        <v>0</v>
      </c>
      <c r="G12" s="39"/>
      <c r="H12" s="97">
        <v>114400871</v>
      </c>
      <c r="I12" s="39"/>
      <c r="J12" s="97">
        <v>56100000</v>
      </c>
    </row>
    <row r="13" spans="1:12" x14ac:dyDescent="0.5">
      <c r="A13" s="40" t="s">
        <v>184</v>
      </c>
      <c r="B13" s="54" t="s">
        <v>202</v>
      </c>
      <c r="C13" s="42"/>
      <c r="D13" s="97">
        <v>0</v>
      </c>
      <c r="E13" s="39"/>
      <c r="F13" s="97">
        <v>142551415</v>
      </c>
      <c r="G13" s="39"/>
      <c r="H13" s="97">
        <v>0</v>
      </c>
      <c r="I13" s="39"/>
      <c r="J13" s="97">
        <v>88093705</v>
      </c>
    </row>
    <row r="14" spans="1:12" x14ac:dyDescent="0.5">
      <c r="A14" s="40" t="s">
        <v>65</v>
      </c>
      <c r="B14" s="41"/>
      <c r="C14" s="42"/>
      <c r="D14" s="46">
        <v>42482140</v>
      </c>
      <c r="E14" s="39"/>
      <c r="F14" s="46">
        <v>25680537</v>
      </c>
      <c r="G14" s="39"/>
      <c r="H14" s="46">
        <v>59108127</v>
      </c>
      <c r="I14" s="39"/>
      <c r="J14" s="46">
        <v>32896926</v>
      </c>
    </row>
    <row r="15" spans="1:12" x14ac:dyDescent="0.5">
      <c r="A15" s="31" t="s">
        <v>66</v>
      </c>
      <c r="B15" s="41"/>
      <c r="C15" s="42"/>
      <c r="D15" s="98">
        <f>SUM(D9:D14)</f>
        <v>31808797447</v>
      </c>
      <c r="E15" s="43"/>
      <c r="F15" s="98">
        <f>SUM(F9:F14)</f>
        <v>28452029399</v>
      </c>
      <c r="G15" s="43"/>
      <c r="H15" s="98">
        <f>SUM(H9:H14)</f>
        <v>31375761334</v>
      </c>
      <c r="I15" s="43"/>
      <c r="J15" s="98">
        <f>SUM(J9:J14)</f>
        <v>28104569352</v>
      </c>
      <c r="L15" s="35" t="s">
        <v>195</v>
      </c>
    </row>
    <row r="16" spans="1:12" x14ac:dyDescent="0.5">
      <c r="A16" s="31"/>
      <c r="B16" s="41"/>
      <c r="C16" s="42"/>
      <c r="D16" s="39"/>
      <c r="E16" s="39"/>
      <c r="F16" s="39"/>
      <c r="G16" s="39"/>
      <c r="H16" s="39"/>
      <c r="I16" s="39"/>
      <c r="J16" s="39"/>
    </row>
    <row r="17" spans="1:12" x14ac:dyDescent="0.5">
      <c r="A17" s="95" t="s">
        <v>67</v>
      </c>
      <c r="B17" s="41"/>
      <c r="C17" s="42"/>
      <c r="D17" s="39"/>
      <c r="E17" s="39"/>
      <c r="F17" s="39"/>
      <c r="G17" s="39"/>
      <c r="H17" s="39"/>
      <c r="I17" s="39"/>
      <c r="J17" s="39"/>
    </row>
    <row r="18" spans="1:12" x14ac:dyDescent="0.5">
      <c r="A18" s="40" t="s">
        <v>144</v>
      </c>
      <c r="B18" s="41"/>
      <c r="C18" s="42"/>
      <c r="D18" s="45">
        <v>29194390539</v>
      </c>
      <c r="E18" s="45"/>
      <c r="F18" s="45">
        <v>21602249736</v>
      </c>
      <c r="G18" s="45"/>
      <c r="H18" s="45">
        <v>29007560884</v>
      </c>
      <c r="I18" s="45"/>
      <c r="J18" s="45">
        <v>21698627852</v>
      </c>
    </row>
    <row r="19" spans="1:12" x14ac:dyDescent="0.5">
      <c r="A19" s="40" t="s">
        <v>68</v>
      </c>
      <c r="B19" s="41"/>
      <c r="C19" s="42"/>
      <c r="D19" s="45">
        <v>95178385</v>
      </c>
      <c r="E19" s="43"/>
      <c r="F19" s="46">
        <v>238490835</v>
      </c>
      <c r="G19" s="43"/>
      <c r="H19" s="46">
        <v>0</v>
      </c>
      <c r="I19" s="43"/>
      <c r="J19" s="46">
        <v>0</v>
      </c>
    </row>
    <row r="20" spans="1:12" x14ac:dyDescent="0.5">
      <c r="A20" s="40" t="s">
        <v>216</v>
      </c>
      <c r="B20" s="41"/>
      <c r="C20" s="42"/>
      <c r="D20" s="45">
        <v>580510211</v>
      </c>
      <c r="E20" s="43"/>
      <c r="F20" s="45">
        <v>437308141</v>
      </c>
      <c r="G20" s="43"/>
      <c r="H20" s="43">
        <v>568497227</v>
      </c>
      <c r="I20" s="43"/>
      <c r="J20" s="43">
        <v>428442616.99999988</v>
      </c>
    </row>
    <row r="21" spans="1:12" x14ac:dyDescent="0.5">
      <c r="A21" s="40" t="s">
        <v>69</v>
      </c>
      <c r="B21" s="41"/>
      <c r="C21" s="42"/>
      <c r="D21" s="45">
        <v>610458285</v>
      </c>
      <c r="E21" s="43"/>
      <c r="F21" s="45">
        <v>537471935</v>
      </c>
      <c r="G21" s="43"/>
      <c r="H21" s="43">
        <v>528911880</v>
      </c>
      <c r="I21" s="43"/>
      <c r="J21" s="43">
        <v>452773321</v>
      </c>
    </row>
    <row r="22" spans="1:12" x14ac:dyDescent="0.5">
      <c r="A22" s="35" t="s">
        <v>70</v>
      </c>
      <c r="B22" s="41" t="s">
        <v>11</v>
      </c>
      <c r="C22" s="44"/>
      <c r="D22" s="45">
        <v>94908034</v>
      </c>
      <c r="E22" s="44"/>
      <c r="F22" s="45">
        <v>87512203</v>
      </c>
      <c r="G22" s="44"/>
      <c r="H22" s="46">
        <v>81337953</v>
      </c>
      <c r="I22" s="44"/>
      <c r="J22" s="46">
        <v>73992517</v>
      </c>
    </row>
    <row r="23" spans="1:12" x14ac:dyDescent="0.5">
      <c r="A23" s="40" t="s">
        <v>145</v>
      </c>
      <c r="B23" s="41"/>
      <c r="C23" s="44"/>
      <c r="D23" s="44">
        <v>381821</v>
      </c>
      <c r="E23" s="44"/>
      <c r="F23" s="44">
        <v>-18460987</v>
      </c>
      <c r="G23" s="44"/>
      <c r="H23" s="45">
        <v>381821</v>
      </c>
      <c r="I23" s="43"/>
      <c r="J23" s="45">
        <v>-18460987</v>
      </c>
    </row>
    <row r="24" spans="1:12" x14ac:dyDescent="0.5">
      <c r="A24" s="35" t="s">
        <v>71</v>
      </c>
      <c r="B24" s="41"/>
      <c r="C24" s="44"/>
      <c r="D24" s="44">
        <v>905136310</v>
      </c>
      <c r="E24" s="44"/>
      <c r="F24" s="44">
        <v>1034740671</v>
      </c>
      <c r="G24" s="44"/>
      <c r="H24" s="45">
        <v>900428912</v>
      </c>
      <c r="I24" s="43"/>
      <c r="J24" s="45">
        <v>1025329020</v>
      </c>
    </row>
    <row r="25" spans="1:12" x14ac:dyDescent="0.5">
      <c r="A25" s="31" t="s">
        <v>72</v>
      </c>
      <c r="B25" s="41"/>
      <c r="C25" s="42"/>
      <c r="D25" s="98">
        <f>SUM(D18:D24)</f>
        <v>31480963585</v>
      </c>
      <c r="E25" s="43"/>
      <c r="F25" s="98">
        <f>SUM(F18:F24)</f>
        <v>23919312534</v>
      </c>
      <c r="G25" s="43"/>
      <c r="H25" s="98">
        <f>SUM(H18:H24)</f>
        <v>31087118677</v>
      </c>
      <c r="I25" s="43"/>
      <c r="J25" s="98">
        <f>SUM(J18:J24)</f>
        <v>23660704340</v>
      </c>
      <c r="L25" s="35" t="s">
        <v>195</v>
      </c>
    </row>
    <row r="26" spans="1:12" x14ac:dyDescent="0.5">
      <c r="A26" s="31"/>
      <c r="B26" s="41"/>
      <c r="C26" s="42"/>
      <c r="D26" s="60"/>
      <c r="E26" s="39"/>
      <c r="F26" s="60"/>
      <c r="G26" s="39"/>
      <c r="H26" s="60"/>
      <c r="I26" s="39"/>
      <c r="J26" s="60"/>
    </row>
    <row r="27" spans="1:12" x14ac:dyDescent="0.5">
      <c r="A27" s="95" t="s">
        <v>185</v>
      </c>
      <c r="B27" s="41"/>
      <c r="C27" s="42"/>
      <c r="D27" s="70"/>
      <c r="E27" s="71"/>
      <c r="F27" s="70"/>
      <c r="G27" s="71"/>
      <c r="H27" s="70"/>
      <c r="I27" s="71"/>
      <c r="J27" s="70"/>
    </row>
    <row r="28" spans="1:12" x14ac:dyDescent="0.5">
      <c r="A28" s="40" t="s">
        <v>74</v>
      </c>
      <c r="B28" s="41" t="s">
        <v>18</v>
      </c>
      <c r="C28" s="42"/>
      <c r="D28" s="99">
        <v>-87174079</v>
      </c>
      <c r="E28" s="45"/>
      <c r="F28" s="99">
        <v>2987371</v>
      </c>
      <c r="G28" s="45"/>
      <c r="H28" s="96">
        <v>0</v>
      </c>
      <c r="I28" s="96"/>
      <c r="J28" s="96">
        <v>0</v>
      </c>
    </row>
    <row r="29" spans="1:12" x14ac:dyDescent="0.5">
      <c r="A29" s="31" t="s">
        <v>146</v>
      </c>
      <c r="B29" s="41"/>
      <c r="C29" s="42"/>
      <c r="D29" s="100">
        <f>+D15-D25+D28</f>
        <v>240659783</v>
      </c>
      <c r="E29" s="45"/>
      <c r="F29" s="100">
        <f>+F15-F25+F28</f>
        <v>4535704236</v>
      </c>
      <c r="G29" s="45"/>
      <c r="H29" s="100">
        <f>+H15-H25+H28</f>
        <v>288642657</v>
      </c>
      <c r="I29" s="45"/>
      <c r="J29" s="100">
        <f>SUM(J15,-J25,J28)</f>
        <v>4443865012</v>
      </c>
    </row>
    <row r="30" spans="1:12" x14ac:dyDescent="0.5">
      <c r="A30" s="40" t="s">
        <v>73</v>
      </c>
      <c r="B30" s="41" t="s">
        <v>203</v>
      </c>
      <c r="C30" s="42"/>
      <c r="D30" s="99">
        <v>-13320291</v>
      </c>
      <c r="E30" s="45"/>
      <c r="F30" s="99">
        <v>21212459</v>
      </c>
      <c r="G30" s="45"/>
      <c r="H30" s="101">
        <v>17383814</v>
      </c>
      <c r="I30" s="43"/>
      <c r="J30" s="101">
        <v>31858998</v>
      </c>
    </row>
    <row r="31" spans="1:12" ht="24" thickBot="1" x14ac:dyDescent="0.55000000000000004">
      <c r="A31" s="31" t="s">
        <v>173</v>
      </c>
      <c r="B31" s="41"/>
      <c r="C31" s="42"/>
      <c r="D31" s="102">
        <f>D29+D30</f>
        <v>227339492</v>
      </c>
      <c r="E31" s="61"/>
      <c r="F31" s="103">
        <f>F29+F30</f>
        <v>4556916695</v>
      </c>
      <c r="G31" s="57"/>
      <c r="H31" s="102">
        <f>SUM(H29:H30)</f>
        <v>306026471</v>
      </c>
      <c r="I31" s="61"/>
      <c r="J31" s="103">
        <f>SUM(J29:J30)</f>
        <v>4475724010</v>
      </c>
      <c r="L31" s="35" t="s">
        <v>195</v>
      </c>
    </row>
    <row r="32" spans="1:12" ht="24" thickTop="1" x14ac:dyDescent="0.5">
      <c r="A32" s="31"/>
      <c r="B32" s="41"/>
      <c r="C32" s="42"/>
      <c r="D32" s="57"/>
      <c r="E32" s="61"/>
      <c r="F32" s="57"/>
      <c r="G32" s="57"/>
      <c r="H32" s="57"/>
      <c r="I32" s="61"/>
      <c r="J32" s="57"/>
    </row>
    <row r="33" spans="1:12" hidden="1" x14ac:dyDescent="0.5">
      <c r="A33" s="31"/>
      <c r="B33" s="41"/>
      <c r="C33" s="42"/>
      <c r="D33" s="57"/>
      <c r="E33" s="57"/>
      <c r="F33" s="57"/>
      <c r="G33" s="57"/>
      <c r="H33" s="57"/>
      <c r="I33" s="57"/>
      <c r="J33" s="57"/>
    </row>
    <row r="34" spans="1:12" hidden="1" x14ac:dyDescent="0.5">
      <c r="A34" s="3" t="s">
        <v>9</v>
      </c>
    </row>
    <row r="35" spans="1:12" hidden="1" x14ac:dyDescent="0.5">
      <c r="A35" s="3" t="s">
        <v>10</v>
      </c>
    </row>
    <row r="36" spans="1:12" hidden="1" x14ac:dyDescent="0.5">
      <c r="A36" s="31" t="s">
        <v>6</v>
      </c>
      <c r="B36" s="41"/>
      <c r="C36" s="42"/>
      <c r="D36" s="64"/>
      <c r="E36" s="65"/>
      <c r="F36" s="64"/>
      <c r="G36" s="65"/>
      <c r="H36" s="64"/>
      <c r="I36" s="65"/>
      <c r="J36" s="64"/>
    </row>
    <row r="37" spans="1:12" hidden="1" x14ac:dyDescent="0.5">
      <c r="A37" s="31" t="s">
        <v>8</v>
      </c>
      <c r="B37" s="41"/>
      <c r="C37" s="42"/>
      <c r="D37" s="64"/>
      <c r="E37" s="65"/>
      <c r="F37" s="64"/>
      <c r="G37" s="65"/>
      <c r="H37" s="64"/>
      <c r="I37" s="65"/>
      <c r="J37" s="64"/>
    </row>
    <row r="38" spans="1:12" hidden="1" x14ac:dyDescent="0.5">
      <c r="A38" s="31"/>
      <c r="B38" s="41"/>
      <c r="C38" s="42"/>
      <c r="D38" s="64"/>
      <c r="E38" s="65"/>
      <c r="F38" s="64"/>
      <c r="G38" s="65"/>
      <c r="H38" s="64"/>
      <c r="I38" s="65"/>
      <c r="J38" s="37" t="s">
        <v>7</v>
      </c>
    </row>
    <row r="39" spans="1:12" hidden="1" x14ac:dyDescent="0.5">
      <c r="A39" s="40"/>
      <c r="B39" s="48"/>
      <c r="C39" s="49"/>
      <c r="D39" s="204" t="s">
        <v>1</v>
      </c>
      <c r="E39" s="204"/>
      <c r="F39" s="204"/>
      <c r="G39" s="3"/>
      <c r="H39" s="204" t="s">
        <v>2</v>
      </c>
      <c r="I39" s="204"/>
      <c r="J39" s="204"/>
    </row>
    <row r="40" spans="1:12" hidden="1" x14ac:dyDescent="0.5">
      <c r="A40" s="40"/>
      <c r="B40" s="50" t="s">
        <v>0</v>
      </c>
      <c r="C40" s="49"/>
      <c r="D40" s="67" t="s">
        <v>5</v>
      </c>
      <c r="E40" s="68"/>
      <c r="F40" s="67" t="s">
        <v>4</v>
      </c>
      <c r="G40" s="68"/>
      <c r="H40" s="67" t="s">
        <v>5</v>
      </c>
      <c r="I40" s="68"/>
      <c r="J40" s="67" t="s">
        <v>4</v>
      </c>
    </row>
    <row r="41" spans="1:12" x14ac:dyDescent="0.5">
      <c r="A41" s="31" t="s">
        <v>80</v>
      </c>
      <c r="B41" s="41"/>
      <c r="C41" s="42"/>
      <c r="D41" s="61"/>
      <c r="E41" s="61"/>
      <c r="F41" s="61"/>
      <c r="G41" s="61"/>
      <c r="H41" s="61"/>
      <c r="I41" s="61"/>
      <c r="J41" s="61"/>
    </row>
    <row r="42" spans="1:12" x14ac:dyDescent="0.5">
      <c r="A42" s="40" t="s">
        <v>75</v>
      </c>
      <c r="B42" s="41"/>
      <c r="C42" s="42"/>
      <c r="D42" s="59">
        <v>194305078</v>
      </c>
      <c r="E42" s="59"/>
      <c r="F42" s="59">
        <v>4534664825</v>
      </c>
      <c r="G42" s="59"/>
      <c r="H42" s="44">
        <v>306026471</v>
      </c>
      <c r="I42" s="44">
        <v>0</v>
      </c>
      <c r="J42" s="44">
        <v>4475724010</v>
      </c>
    </row>
    <row r="43" spans="1:12" x14ac:dyDescent="0.5">
      <c r="A43" s="40" t="s">
        <v>76</v>
      </c>
      <c r="B43" s="54" t="s">
        <v>19</v>
      </c>
      <c r="C43" s="42"/>
      <c r="D43" s="59">
        <v>33034414</v>
      </c>
      <c r="E43" s="59"/>
      <c r="F43" s="59">
        <v>22251870</v>
      </c>
      <c r="G43" s="59"/>
      <c r="H43" s="45">
        <v>0</v>
      </c>
      <c r="I43" s="104"/>
      <c r="J43" s="45">
        <v>0</v>
      </c>
    </row>
    <row r="44" spans="1:12" ht="24" thickBot="1" x14ac:dyDescent="0.55000000000000004">
      <c r="A44" s="31" t="s">
        <v>173</v>
      </c>
      <c r="B44" s="41"/>
      <c r="C44" s="42"/>
      <c r="D44" s="102">
        <f>+D42+D43</f>
        <v>227339492</v>
      </c>
      <c r="E44" s="61"/>
      <c r="F44" s="103">
        <f>+F42+F43</f>
        <v>4556916695</v>
      </c>
      <c r="G44" s="57">
        <f>+G42+G43</f>
        <v>0</v>
      </c>
      <c r="H44" s="102">
        <f>+H42+H43</f>
        <v>306026471</v>
      </c>
      <c r="I44" s="61"/>
      <c r="J44" s="103">
        <f>+J42+J43</f>
        <v>4475724010</v>
      </c>
      <c r="L44" s="35" t="s">
        <v>195</v>
      </c>
    </row>
    <row r="45" spans="1:12" ht="24" thickTop="1" x14ac:dyDescent="0.5">
      <c r="A45" s="31"/>
      <c r="B45" s="41"/>
      <c r="C45" s="42"/>
      <c r="D45" s="59"/>
      <c r="E45" s="61"/>
      <c r="F45" s="61"/>
      <c r="G45" s="61"/>
      <c r="H45" s="61"/>
      <c r="I45" s="61"/>
      <c r="J45" s="61"/>
    </row>
    <row r="46" spans="1:12" ht="24" thickBot="1" x14ac:dyDescent="0.55000000000000004">
      <c r="A46" s="31" t="s">
        <v>77</v>
      </c>
      <c r="B46" s="41" t="s">
        <v>204</v>
      </c>
      <c r="C46" s="42"/>
      <c r="D46" s="105">
        <f>D42/8729456636</f>
        <v>2.2258553550594671E-2</v>
      </c>
      <c r="E46" s="7"/>
      <c r="F46" s="105">
        <f>F42/1113018280</f>
        <v>4.0742051648963038</v>
      </c>
      <c r="G46" s="7"/>
      <c r="H46" s="105">
        <f>H42/8729456636</f>
        <v>3.5056760547724886E-2</v>
      </c>
      <c r="I46" s="106"/>
      <c r="J46" s="105">
        <f>J42/1113018280</f>
        <v>4.0212493275492296</v>
      </c>
    </row>
    <row r="47" spans="1:12" ht="24" thickTop="1" x14ac:dyDescent="0.5">
      <c r="A47" s="31"/>
      <c r="B47" s="41"/>
      <c r="C47" s="42"/>
      <c r="D47" s="64"/>
      <c r="E47" s="57"/>
      <c r="F47" s="73"/>
      <c r="G47" s="57"/>
      <c r="H47" s="64"/>
      <c r="I47" s="72"/>
      <c r="J47" s="73"/>
    </row>
    <row r="48" spans="1:12" x14ac:dyDescent="0.5">
      <c r="A48" s="3" t="s">
        <v>178</v>
      </c>
    </row>
    <row r="49" spans="1:12" x14ac:dyDescent="0.5">
      <c r="A49" s="3" t="s">
        <v>147</v>
      </c>
    </row>
    <row r="50" spans="1:12" x14ac:dyDescent="0.5">
      <c r="A50" s="31" t="s">
        <v>200</v>
      </c>
      <c r="B50" s="41"/>
      <c r="C50" s="42"/>
      <c r="D50" s="64"/>
      <c r="E50" s="65"/>
      <c r="F50" s="64"/>
      <c r="G50" s="65"/>
      <c r="H50" s="64"/>
      <c r="I50" s="65"/>
      <c r="J50" s="64"/>
    </row>
    <row r="51" spans="1:12" x14ac:dyDescent="0.5">
      <c r="A51" s="31"/>
      <c r="B51" s="41"/>
      <c r="C51" s="42"/>
      <c r="D51" s="64"/>
      <c r="E51" s="65"/>
      <c r="F51" s="64"/>
      <c r="G51" s="65"/>
      <c r="H51" s="64"/>
      <c r="I51" s="65"/>
      <c r="J51" s="64"/>
    </row>
    <row r="52" spans="1:12" x14ac:dyDescent="0.5">
      <c r="A52" s="31"/>
      <c r="B52" s="41"/>
      <c r="C52" s="42"/>
      <c r="D52" s="64"/>
      <c r="E52" s="65"/>
      <c r="F52" s="64"/>
      <c r="G52" s="65"/>
      <c r="H52" s="64"/>
      <c r="I52" s="65"/>
      <c r="J52" s="37" t="s">
        <v>170</v>
      </c>
    </row>
    <row r="53" spans="1:12" x14ac:dyDescent="0.5">
      <c r="A53" s="40"/>
      <c r="B53" s="48"/>
      <c r="C53" s="49"/>
      <c r="D53" s="204" t="s">
        <v>54</v>
      </c>
      <c r="E53" s="204"/>
      <c r="F53" s="204"/>
      <c r="G53" s="3"/>
      <c r="H53" s="204" t="s">
        <v>55</v>
      </c>
      <c r="I53" s="204"/>
      <c r="J53" s="204"/>
    </row>
    <row r="54" spans="1:12" x14ac:dyDescent="0.5">
      <c r="A54" s="40"/>
      <c r="B54" s="50" t="s">
        <v>57</v>
      </c>
      <c r="C54" s="49"/>
      <c r="D54" s="67" t="s">
        <v>192</v>
      </c>
      <c r="E54" s="68"/>
      <c r="F54" s="67" t="s">
        <v>56</v>
      </c>
      <c r="G54" s="68"/>
      <c r="H54" s="67" t="s">
        <v>192</v>
      </c>
      <c r="I54" s="68"/>
      <c r="J54" s="67" t="s">
        <v>56</v>
      </c>
    </row>
    <row r="55" spans="1:12" x14ac:dyDescent="0.5">
      <c r="A55" s="31"/>
      <c r="B55" s="50"/>
      <c r="C55" s="49"/>
      <c r="D55" s="205"/>
      <c r="E55" s="205"/>
      <c r="F55" s="205"/>
      <c r="G55" s="205"/>
      <c r="H55" s="205"/>
      <c r="I55" s="205"/>
      <c r="J55" s="205"/>
    </row>
    <row r="56" spans="1:12" x14ac:dyDescent="0.5">
      <c r="A56" s="31" t="s">
        <v>173</v>
      </c>
      <c r="B56" s="41"/>
      <c r="C56" s="42"/>
      <c r="D56" s="107">
        <f>D44</f>
        <v>227339492</v>
      </c>
      <c r="E56" s="108"/>
      <c r="F56" s="107">
        <f>+F44</f>
        <v>4556916695</v>
      </c>
      <c r="G56" s="108"/>
      <c r="H56" s="107">
        <f>H44</f>
        <v>306026471</v>
      </c>
      <c r="I56" s="63"/>
      <c r="J56" s="107">
        <f>J44</f>
        <v>4475724010</v>
      </c>
    </row>
    <row r="57" spans="1:12" x14ac:dyDescent="0.5">
      <c r="A57" s="31"/>
      <c r="B57" s="41"/>
      <c r="C57" s="42"/>
      <c r="D57" s="74"/>
      <c r="E57" s="75"/>
      <c r="F57" s="74"/>
      <c r="G57" s="75"/>
      <c r="H57" s="74"/>
      <c r="I57" s="74"/>
      <c r="J57" s="74"/>
    </row>
    <row r="58" spans="1:12" x14ac:dyDescent="0.5">
      <c r="A58" s="31" t="s">
        <v>78</v>
      </c>
      <c r="B58" s="41"/>
      <c r="C58" s="42"/>
    </row>
    <row r="59" spans="1:12" x14ac:dyDescent="0.5">
      <c r="A59" s="109" t="s">
        <v>205</v>
      </c>
      <c r="B59" s="35"/>
      <c r="C59" s="42"/>
      <c r="D59" s="55"/>
      <c r="E59" s="59"/>
      <c r="F59" s="55"/>
      <c r="G59" s="59"/>
      <c r="H59" s="46"/>
      <c r="I59" s="59"/>
      <c r="J59" s="46"/>
    </row>
    <row r="60" spans="1:12" x14ac:dyDescent="0.5">
      <c r="A60" s="109" t="s">
        <v>186</v>
      </c>
      <c r="B60" s="41"/>
      <c r="C60" s="42"/>
      <c r="D60" s="55"/>
      <c r="E60" s="59"/>
      <c r="F60" s="55"/>
      <c r="G60" s="59"/>
      <c r="H60" s="46"/>
      <c r="I60" s="59"/>
      <c r="J60" s="46"/>
    </row>
    <row r="61" spans="1:12" x14ac:dyDescent="0.5">
      <c r="A61" s="1" t="s">
        <v>222</v>
      </c>
      <c r="B61" s="41"/>
      <c r="C61" s="42"/>
      <c r="D61" s="55"/>
      <c r="E61" s="59"/>
      <c r="F61" s="55"/>
      <c r="G61" s="59"/>
      <c r="H61" s="46"/>
      <c r="I61" s="59"/>
      <c r="J61" s="46"/>
    </row>
    <row r="62" spans="1:12" x14ac:dyDescent="0.5">
      <c r="A62" s="35" t="s">
        <v>223</v>
      </c>
      <c r="B62" s="41" t="s">
        <v>18</v>
      </c>
      <c r="C62" s="42"/>
      <c r="D62" s="55">
        <v>-1763029</v>
      </c>
      <c r="E62" s="59"/>
      <c r="F62" s="55">
        <v>330605</v>
      </c>
      <c r="G62" s="59"/>
      <c r="H62" s="55">
        <v>0</v>
      </c>
      <c r="I62" s="59"/>
      <c r="J62" s="55">
        <v>0</v>
      </c>
    </row>
    <row r="63" spans="1:12" x14ac:dyDescent="0.5">
      <c r="A63" s="31" t="s">
        <v>221</v>
      </c>
      <c r="B63" s="41"/>
      <c r="C63" s="42"/>
      <c r="D63" s="110">
        <f>SUM(D59:D62)</f>
        <v>-1763029</v>
      </c>
      <c r="E63" s="59"/>
      <c r="F63" s="110">
        <f>SUM(F59:F62)</f>
        <v>330605</v>
      </c>
      <c r="G63" s="59"/>
      <c r="H63" s="110">
        <f>SUM(H59:H62)</f>
        <v>0</v>
      </c>
      <c r="I63" s="59"/>
      <c r="J63" s="110">
        <f>SUM(J59:J62)</f>
        <v>0</v>
      </c>
    </row>
    <row r="64" spans="1:12" ht="24" thickBot="1" x14ac:dyDescent="0.55000000000000004">
      <c r="A64" s="31" t="s">
        <v>174</v>
      </c>
      <c r="B64" s="41"/>
      <c r="C64" s="42"/>
      <c r="D64" s="111">
        <f>+D56+D63</f>
        <v>225576463</v>
      </c>
      <c r="E64" s="63"/>
      <c r="F64" s="111">
        <f>+F56+F63</f>
        <v>4557247300</v>
      </c>
      <c r="G64" s="63"/>
      <c r="H64" s="111">
        <f>(H56+H63)</f>
        <v>306026471</v>
      </c>
      <c r="I64" s="61"/>
      <c r="J64" s="111">
        <f>(J56+J63)</f>
        <v>4475724010</v>
      </c>
      <c r="L64" s="35" t="s">
        <v>195</v>
      </c>
    </row>
    <row r="65" spans="1:10" ht="24" thickTop="1" x14ac:dyDescent="0.5">
      <c r="A65" s="40"/>
      <c r="B65" s="41"/>
      <c r="C65" s="42"/>
      <c r="D65" s="61"/>
      <c r="E65" s="61"/>
      <c r="F65" s="61"/>
      <c r="G65" s="61"/>
      <c r="H65" s="61"/>
      <c r="I65" s="61"/>
      <c r="J65" s="61"/>
    </row>
    <row r="66" spans="1:10" x14ac:dyDescent="0.5">
      <c r="A66" s="31" t="s">
        <v>79</v>
      </c>
      <c r="B66" s="41"/>
      <c r="C66" s="42"/>
      <c r="D66" s="61"/>
      <c r="E66" s="61"/>
      <c r="F66" s="61"/>
      <c r="G66" s="61"/>
      <c r="H66" s="61"/>
      <c r="I66" s="61"/>
      <c r="J66" s="61"/>
    </row>
    <row r="67" spans="1:10" x14ac:dyDescent="0.5">
      <c r="A67" s="40" t="s">
        <v>81</v>
      </c>
      <c r="B67" s="41"/>
      <c r="C67" s="42"/>
      <c r="D67" s="59">
        <f>D64-D68</f>
        <v>192542049</v>
      </c>
      <c r="E67" s="59">
        <f t="shared" ref="E67:J67" si="0">E64-E68</f>
        <v>0</v>
      </c>
      <c r="F67" s="59">
        <f t="shared" si="0"/>
        <v>4534995430</v>
      </c>
      <c r="G67" s="59">
        <f t="shared" si="0"/>
        <v>0</v>
      </c>
      <c r="H67" s="59">
        <f t="shared" si="0"/>
        <v>306026471</v>
      </c>
      <c r="I67" s="59">
        <f t="shared" si="0"/>
        <v>0</v>
      </c>
      <c r="J67" s="59">
        <f t="shared" si="0"/>
        <v>4475724010</v>
      </c>
    </row>
    <row r="68" spans="1:10" x14ac:dyDescent="0.5">
      <c r="A68" s="40" t="s">
        <v>82</v>
      </c>
      <c r="B68" s="41" t="s">
        <v>19</v>
      </c>
      <c r="C68" s="42"/>
      <c r="D68" s="45">
        <v>33034414</v>
      </c>
      <c r="E68" s="45"/>
      <c r="F68" s="45">
        <v>22251870</v>
      </c>
      <c r="G68" s="59"/>
      <c r="H68" s="45">
        <v>0</v>
      </c>
      <c r="I68" s="55"/>
      <c r="J68" s="45">
        <v>0</v>
      </c>
    </row>
    <row r="69" spans="1:10" ht="24" thickBot="1" x14ac:dyDescent="0.55000000000000004">
      <c r="A69" s="31" t="s">
        <v>174</v>
      </c>
      <c r="B69" s="41"/>
      <c r="C69" s="42"/>
      <c r="D69" s="111">
        <f>D64</f>
        <v>225576463</v>
      </c>
      <c r="E69" s="61"/>
      <c r="F69" s="111">
        <f>F64</f>
        <v>4557247300</v>
      </c>
      <c r="G69" s="61"/>
      <c r="H69" s="111">
        <f>SUM(H67:H68)</f>
        <v>306026471</v>
      </c>
      <c r="I69" s="61"/>
      <c r="J69" s="111">
        <f>SUM(J67:J68)</f>
        <v>4475724010</v>
      </c>
    </row>
    <row r="70" spans="1:10" ht="24" thickTop="1" x14ac:dyDescent="0.5"/>
    <row r="92" spans="1:10" x14ac:dyDescent="0.5">
      <c r="A92" s="76"/>
      <c r="B92" s="50"/>
      <c r="C92" s="49"/>
      <c r="D92" s="77"/>
      <c r="E92" s="77"/>
      <c r="F92" s="77"/>
      <c r="G92" s="77"/>
      <c r="H92" s="77"/>
      <c r="I92" s="77"/>
      <c r="J92" s="77"/>
    </row>
    <row r="93" spans="1:10" x14ac:dyDescent="0.5">
      <c r="A93" s="78"/>
      <c r="B93" s="50"/>
      <c r="C93" s="49"/>
      <c r="D93" s="112"/>
      <c r="E93" s="77"/>
      <c r="F93" s="112"/>
      <c r="G93" s="77"/>
      <c r="H93" s="77"/>
      <c r="I93" s="77"/>
      <c r="J93" s="77"/>
    </row>
    <row r="94" spans="1:10" x14ac:dyDescent="0.5">
      <c r="A94" s="78"/>
      <c r="B94" s="50"/>
      <c r="C94" s="49"/>
      <c r="D94" s="55"/>
      <c r="E94" s="59"/>
      <c r="F94" s="55"/>
      <c r="G94" s="59"/>
      <c r="H94" s="113"/>
      <c r="I94" s="59"/>
      <c r="J94" s="113"/>
    </row>
    <row r="95" spans="1:10" x14ac:dyDescent="0.5">
      <c r="A95" s="78"/>
      <c r="B95" s="50"/>
      <c r="C95" s="49"/>
      <c r="D95" s="55"/>
      <c r="E95" s="59"/>
      <c r="F95" s="55"/>
      <c r="G95" s="59"/>
      <c r="H95" s="59"/>
      <c r="I95" s="59"/>
      <c r="J95" s="59"/>
    </row>
    <row r="96" spans="1:10" x14ac:dyDescent="0.5">
      <c r="A96" s="78"/>
      <c r="B96" s="50"/>
      <c r="C96" s="49"/>
      <c r="D96" s="55"/>
      <c r="E96" s="59"/>
      <c r="F96" s="55"/>
      <c r="G96" s="59"/>
      <c r="H96" s="113"/>
      <c r="I96" s="59"/>
      <c r="J96" s="113"/>
    </row>
    <row r="97" spans="1:10" x14ac:dyDescent="0.5">
      <c r="A97" s="78"/>
      <c r="B97" s="50"/>
      <c r="C97" s="49"/>
      <c r="D97" s="61"/>
      <c r="E97" s="61"/>
      <c r="F97" s="61"/>
      <c r="G97" s="61"/>
      <c r="H97" s="61"/>
      <c r="I97" s="61"/>
      <c r="J97" s="61"/>
    </row>
    <row r="98" spans="1:10" x14ac:dyDescent="0.5">
      <c r="A98" s="78"/>
      <c r="B98" s="79"/>
      <c r="C98" s="78"/>
      <c r="D98" s="78"/>
      <c r="E98" s="78"/>
      <c r="F98" s="78"/>
      <c r="G98" s="78"/>
      <c r="H98" s="78"/>
      <c r="I98" s="78"/>
      <c r="J98" s="78"/>
    </row>
  </sheetData>
  <mergeCells count="7">
    <mergeCell ref="D55:J55"/>
    <mergeCell ref="D6:F6"/>
    <mergeCell ref="H6:J6"/>
    <mergeCell ref="D39:F39"/>
    <mergeCell ref="H39:J39"/>
    <mergeCell ref="D53:F53"/>
    <mergeCell ref="H53:J53"/>
  </mergeCells>
  <pageMargins left="0.78740157480314965" right="0.24" top="0.70866141732283472" bottom="0.72" header="0.51181102362204722" footer="0.3"/>
  <pageSetup paperSize="9" scale="80" firstPageNumber="10" orientation="portrait" r:id="rId1"/>
  <headerFooter>
    <oddFooter xml:space="preserve">&amp;LThe accompanying notes are an integral part of these financial statements.
</oddFooter>
  </headerFooter>
  <rowBreaks count="1" manualBreakCount="1">
    <brk id="47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1"/>
  <sheetViews>
    <sheetView view="pageBreakPreview" topLeftCell="A13" zoomScale="70" zoomScaleNormal="80" zoomScaleSheetLayoutView="70" workbookViewId="0">
      <selection activeCell="C22" sqref="C22"/>
    </sheetView>
  </sheetViews>
  <sheetFormatPr defaultColWidth="9.140625" defaultRowHeight="22.5" customHeight="1" x14ac:dyDescent="0.5"/>
  <cols>
    <col min="1" max="1" width="39.140625" style="1" customWidth="1"/>
    <col min="2" max="2" width="2.28515625" style="1" customWidth="1"/>
    <col min="3" max="3" width="8.42578125" style="94" customWidth="1"/>
    <col min="4" max="4" width="2" style="94" customWidth="1"/>
    <col min="5" max="5" width="17.140625" style="94" customWidth="1"/>
    <col min="6" max="6" width="1" style="94" customWidth="1"/>
    <col min="7" max="7" width="16.42578125" style="94" customWidth="1"/>
    <col min="8" max="8" width="1" style="94" customWidth="1"/>
    <col min="9" max="9" width="20.140625" style="94" customWidth="1"/>
    <col min="10" max="10" width="1" style="1" customWidth="1"/>
    <col min="11" max="11" width="15.28515625" style="1" customWidth="1"/>
    <col min="12" max="12" width="1" style="1" customWidth="1"/>
    <col min="13" max="13" width="17.5703125" style="1" customWidth="1"/>
    <col min="14" max="14" width="1" style="1" customWidth="1"/>
    <col min="15" max="15" width="17.85546875" style="1" customWidth="1"/>
    <col min="16" max="16" width="1" style="1" customWidth="1"/>
    <col min="17" max="17" width="16" style="1" customWidth="1"/>
    <col min="18" max="18" width="1" style="1" customWidth="1"/>
    <col min="19" max="19" width="18.28515625" style="1" customWidth="1"/>
    <col min="20" max="20" width="4.85546875" style="1" customWidth="1"/>
    <col min="21" max="21" width="2.42578125" style="1" customWidth="1"/>
    <col min="22" max="22" width="15.5703125" style="1" bestFit="1" customWidth="1"/>
    <col min="23" max="23" width="0.7109375" style="1" customWidth="1"/>
    <col min="24" max="24" width="14.42578125" style="1" bestFit="1" customWidth="1"/>
    <col min="25" max="25" width="12.5703125" style="1" hidden="1" customWidth="1"/>
    <col min="26" max="26" width="12.85546875" style="1" bestFit="1" customWidth="1"/>
    <col min="27" max="27" width="1.42578125" style="1" customWidth="1"/>
    <col min="28" max="28" width="12.85546875" style="1" bestFit="1" customWidth="1"/>
    <col min="29" max="29" width="1.7109375" style="1" customWidth="1"/>
    <col min="30" max="30" width="15.5703125" style="1" bestFit="1" customWidth="1"/>
    <col min="31" max="31" width="3.42578125" style="1" customWidth="1"/>
    <col min="32" max="32" width="15.5703125" style="1" bestFit="1" customWidth="1"/>
    <col min="33" max="33" width="3.7109375" style="1" customWidth="1"/>
    <col min="34" max="34" width="12.140625" style="1" bestFit="1" customWidth="1"/>
    <col min="35" max="35" width="2.85546875" style="1" customWidth="1"/>
    <col min="36" max="36" width="15.5703125" style="1" bestFit="1" customWidth="1"/>
    <col min="37" max="37" width="15.28515625" style="1" bestFit="1" customWidth="1"/>
    <col min="38" max="38" width="9.140625" style="1"/>
    <col min="39" max="39" width="12.5703125" style="1" bestFit="1" customWidth="1"/>
    <col min="40" max="40" width="9.140625" style="1"/>
    <col min="41" max="41" width="15.28515625" style="1" bestFit="1" customWidth="1"/>
    <col min="42" max="16384" width="9.140625" style="1"/>
  </cols>
  <sheetData>
    <row r="1" spans="1:36" ht="20.25" customHeight="1" x14ac:dyDescent="0.5">
      <c r="A1" s="3" t="s">
        <v>178</v>
      </c>
      <c r="B1" s="4"/>
      <c r="C1" s="80"/>
      <c r="D1" s="80"/>
      <c r="E1" s="81"/>
      <c r="F1" s="81"/>
      <c r="G1" s="81"/>
      <c r="H1" s="81"/>
      <c r="I1" s="81"/>
      <c r="J1" s="82"/>
      <c r="K1" s="82"/>
      <c r="L1" s="82"/>
      <c r="M1" s="82"/>
      <c r="N1" s="82"/>
      <c r="O1" s="81"/>
      <c r="P1" s="82"/>
      <c r="Q1" s="81"/>
      <c r="R1" s="82"/>
      <c r="S1" s="81"/>
    </row>
    <row r="2" spans="1:36" ht="20.25" customHeight="1" x14ac:dyDescent="0.5">
      <c r="A2" s="4" t="s">
        <v>187</v>
      </c>
      <c r="B2" s="4"/>
      <c r="C2" s="80"/>
      <c r="D2" s="80"/>
      <c r="K2" s="83"/>
      <c r="M2" s="83"/>
      <c r="O2" s="83"/>
      <c r="Q2" s="83"/>
      <c r="S2" s="83"/>
    </row>
    <row r="3" spans="1:36" ht="20.25" customHeight="1" x14ac:dyDescent="0.5">
      <c r="A3" s="4" t="s">
        <v>200</v>
      </c>
      <c r="B3" s="4"/>
      <c r="C3" s="80"/>
      <c r="D3" s="80"/>
      <c r="K3" s="83"/>
      <c r="M3" s="83"/>
      <c r="O3" s="83"/>
      <c r="Q3" s="83"/>
      <c r="S3" s="83"/>
    </row>
    <row r="4" spans="1:36" ht="20.25" customHeight="1" x14ac:dyDescent="0.5">
      <c r="A4" s="4"/>
      <c r="B4" s="4"/>
      <c r="C4" s="80"/>
      <c r="D4" s="80"/>
      <c r="K4" s="83"/>
      <c r="M4" s="83"/>
      <c r="O4" s="83"/>
      <c r="Q4" s="83"/>
      <c r="S4" s="83"/>
    </row>
    <row r="5" spans="1:36" ht="20.25" customHeight="1" x14ac:dyDescent="0.5">
      <c r="A5" s="4"/>
      <c r="B5" s="4"/>
      <c r="C5" s="80"/>
      <c r="D5" s="80"/>
      <c r="E5" s="81"/>
      <c r="F5" s="81"/>
      <c r="G5" s="81"/>
      <c r="H5" s="81"/>
      <c r="I5" s="81"/>
      <c r="J5" s="82"/>
      <c r="K5" s="82"/>
      <c r="L5" s="82"/>
      <c r="M5" s="82"/>
      <c r="N5" s="82"/>
      <c r="O5" s="81"/>
      <c r="P5" s="82"/>
      <c r="Q5" s="81"/>
      <c r="R5" s="82"/>
      <c r="S5" s="37" t="s">
        <v>170</v>
      </c>
    </row>
    <row r="6" spans="1:36" ht="20.25" customHeight="1" x14ac:dyDescent="0.5">
      <c r="A6" s="4"/>
      <c r="B6" s="4"/>
      <c r="C6" s="80"/>
      <c r="D6" s="80"/>
      <c r="E6" s="204" t="s">
        <v>54</v>
      </c>
      <c r="F6" s="204"/>
      <c r="G6" s="204"/>
      <c r="H6" s="204"/>
      <c r="I6" s="204"/>
      <c r="J6" s="204"/>
      <c r="K6" s="204"/>
      <c r="L6" s="204"/>
      <c r="M6" s="204"/>
      <c r="N6" s="204"/>
      <c r="O6" s="204"/>
      <c r="P6" s="204"/>
      <c r="Q6" s="204"/>
      <c r="R6" s="204"/>
      <c r="S6" s="204"/>
    </row>
    <row r="7" spans="1:36" ht="20.25" customHeight="1" x14ac:dyDescent="0.5">
      <c r="A7" s="4"/>
      <c r="B7" s="4"/>
      <c r="C7" s="80"/>
      <c r="D7" s="80"/>
      <c r="F7" s="84"/>
      <c r="G7" s="78"/>
      <c r="H7" s="78"/>
      <c r="I7" s="78"/>
      <c r="J7" s="78"/>
      <c r="K7" s="206" t="s">
        <v>52</v>
      </c>
      <c r="L7" s="206"/>
      <c r="M7" s="206"/>
      <c r="N7" s="78"/>
      <c r="O7" s="78"/>
      <c r="P7" s="78"/>
      <c r="Q7" s="78"/>
      <c r="R7" s="133"/>
      <c r="S7" s="134"/>
    </row>
    <row r="8" spans="1:36" ht="20.25" customHeight="1" x14ac:dyDescent="0.5">
      <c r="A8" s="4"/>
      <c r="B8" s="4"/>
      <c r="C8" s="80"/>
      <c r="D8" s="80"/>
      <c r="F8" s="84"/>
      <c r="G8" s="78"/>
      <c r="H8" s="78"/>
      <c r="I8" s="135" t="s">
        <v>88</v>
      </c>
      <c r="J8" s="78"/>
      <c r="K8" s="135"/>
      <c r="L8" s="135"/>
      <c r="M8" s="135"/>
      <c r="N8" s="78"/>
      <c r="O8" s="78"/>
      <c r="P8" s="78"/>
      <c r="Q8" s="78"/>
      <c r="R8" s="133"/>
      <c r="S8" s="134"/>
    </row>
    <row r="9" spans="1:36" ht="20.25" customHeight="1" x14ac:dyDescent="0.5">
      <c r="A9" s="85"/>
      <c r="B9" s="4"/>
      <c r="C9" s="80"/>
      <c r="D9" s="80"/>
      <c r="F9" s="84"/>
      <c r="G9" s="78"/>
      <c r="H9" s="78"/>
      <c r="I9" s="84" t="s">
        <v>89</v>
      </c>
      <c r="J9" s="78"/>
      <c r="K9" s="78"/>
      <c r="L9" s="78"/>
      <c r="M9" s="78"/>
      <c r="N9" s="78"/>
      <c r="O9" s="135" t="s">
        <v>97</v>
      </c>
      <c r="P9" s="135"/>
      <c r="Q9" s="135"/>
      <c r="R9" s="133"/>
      <c r="S9" s="134"/>
    </row>
    <row r="10" spans="1:36" ht="20.25" customHeight="1" x14ac:dyDescent="0.5">
      <c r="A10" s="85"/>
      <c r="B10" s="4"/>
      <c r="C10" s="80"/>
      <c r="D10" s="80"/>
      <c r="E10" s="84" t="s">
        <v>83</v>
      </c>
      <c r="F10" s="84"/>
      <c r="G10" s="84" t="s">
        <v>224</v>
      </c>
      <c r="I10" s="84" t="s">
        <v>90</v>
      </c>
      <c r="J10" s="84"/>
      <c r="K10" s="84"/>
      <c r="L10" s="84"/>
      <c r="M10" s="84"/>
      <c r="N10" s="84"/>
      <c r="O10" s="84" t="s">
        <v>98</v>
      </c>
      <c r="P10" s="84"/>
      <c r="Q10" s="84" t="s">
        <v>101</v>
      </c>
      <c r="R10" s="84"/>
      <c r="S10" s="84"/>
    </row>
    <row r="11" spans="1:36" ht="20.25" customHeight="1" x14ac:dyDescent="0.5">
      <c r="A11" s="4"/>
      <c r="B11" s="4"/>
      <c r="C11" s="80"/>
      <c r="D11" s="80"/>
      <c r="E11" s="84" t="s">
        <v>84</v>
      </c>
      <c r="F11" s="84"/>
      <c r="G11" s="84" t="s">
        <v>86</v>
      </c>
      <c r="I11" s="84" t="s">
        <v>91</v>
      </c>
      <c r="J11" s="84"/>
      <c r="K11" s="84" t="s">
        <v>93</v>
      </c>
      <c r="L11" s="84"/>
      <c r="M11" s="84" t="s">
        <v>95</v>
      </c>
      <c r="N11" s="84"/>
      <c r="O11" s="84" t="s">
        <v>99</v>
      </c>
      <c r="P11" s="84"/>
      <c r="Q11" s="84" t="s">
        <v>102</v>
      </c>
      <c r="R11" s="84"/>
      <c r="S11" s="84" t="s">
        <v>149</v>
      </c>
    </row>
    <row r="12" spans="1:36" ht="20.25" customHeight="1" x14ac:dyDescent="0.5">
      <c r="B12" s="94"/>
      <c r="C12" s="50" t="s">
        <v>57</v>
      </c>
      <c r="E12" s="136" t="s">
        <v>85</v>
      </c>
      <c r="F12" s="84"/>
      <c r="G12" s="136" t="s">
        <v>87</v>
      </c>
      <c r="H12" s="84"/>
      <c r="I12" s="136" t="s">
        <v>92</v>
      </c>
      <c r="J12" s="84"/>
      <c r="K12" s="136" t="s">
        <v>94</v>
      </c>
      <c r="L12" s="84"/>
      <c r="M12" s="136" t="s">
        <v>96</v>
      </c>
      <c r="N12" s="84"/>
      <c r="O12" s="136" t="s">
        <v>100</v>
      </c>
      <c r="P12" s="84"/>
      <c r="Q12" s="136" t="s">
        <v>103</v>
      </c>
      <c r="R12" s="84"/>
      <c r="S12" s="136" t="s">
        <v>104</v>
      </c>
    </row>
    <row r="13" spans="1:36" ht="20.25" customHeight="1" x14ac:dyDescent="0.5">
      <c r="A13" s="4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</row>
    <row r="14" spans="1:36" ht="20.25" customHeight="1" x14ac:dyDescent="0.5">
      <c r="A14" s="1" t="s">
        <v>206</v>
      </c>
      <c r="B14" s="4"/>
      <c r="C14" s="80"/>
      <c r="D14" s="80"/>
      <c r="E14" s="137">
        <v>32166262124</v>
      </c>
      <c r="F14" s="137"/>
      <c r="G14" s="137">
        <v>-5678076131</v>
      </c>
      <c r="H14" s="137"/>
      <c r="I14" s="137">
        <v>366207178</v>
      </c>
      <c r="J14" s="137"/>
      <c r="K14" s="137">
        <v>530226819</v>
      </c>
      <c r="L14" s="137"/>
      <c r="M14" s="137">
        <v>-71473832280</v>
      </c>
      <c r="N14" s="137"/>
      <c r="O14" s="137">
        <v>-44089212290</v>
      </c>
      <c r="P14" s="137"/>
      <c r="Q14" s="137">
        <v>649731916</v>
      </c>
      <c r="R14" s="137"/>
      <c r="S14" s="137">
        <v>-43439480374</v>
      </c>
      <c r="T14" s="77"/>
      <c r="U14" s="77"/>
      <c r="V14" s="1">
        <v>32166262124</v>
      </c>
      <c r="X14" s="1">
        <v>-5678076131</v>
      </c>
      <c r="Z14" s="1">
        <v>366207178</v>
      </c>
      <c r="AB14" s="1">
        <v>530226819</v>
      </c>
      <c r="AD14" s="1">
        <v>-71473832280</v>
      </c>
      <c r="AF14" s="1">
        <v>-44089212290</v>
      </c>
      <c r="AH14" s="1">
        <v>649731916</v>
      </c>
      <c r="AJ14" s="1">
        <v>-43439480374</v>
      </c>
    </row>
    <row r="15" spans="1:36" ht="20.25" customHeight="1" x14ac:dyDescent="0.5">
      <c r="A15" s="4" t="s">
        <v>175</v>
      </c>
      <c r="B15" s="4"/>
      <c r="C15" s="80"/>
      <c r="D15" s="80"/>
      <c r="E15" s="87"/>
      <c r="F15" s="87"/>
      <c r="G15" s="87"/>
      <c r="H15" s="87"/>
      <c r="I15" s="87"/>
      <c r="J15" s="88"/>
      <c r="K15" s="87"/>
      <c r="L15" s="88"/>
      <c r="M15" s="87"/>
      <c r="N15" s="88"/>
      <c r="O15" s="87"/>
      <c r="P15" s="88"/>
      <c r="Q15" s="87"/>
      <c r="R15" s="88"/>
      <c r="S15" s="87"/>
    </row>
    <row r="16" spans="1:36" ht="20.25" customHeight="1" x14ac:dyDescent="0.5">
      <c r="A16" s="1" t="s">
        <v>105</v>
      </c>
      <c r="B16" s="4"/>
      <c r="C16" s="80"/>
      <c r="D16" s="80"/>
      <c r="E16" s="137">
        <v>0</v>
      </c>
      <c r="F16" s="137"/>
      <c r="G16" s="137">
        <v>0</v>
      </c>
      <c r="H16" s="137"/>
      <c r="I16" s="137">
        <v>0</v>
      </c>
      <c r="J16" s="137"/>
      <c r="K16" s="137">
        <v>0</v>
      </c>
      <c r="L16" s="87"/>
      <c r="M16" s="138">
        <v>4534664825</v>
      </c>
      <c r="N16" s="87"/>
      <c r="O16" s="137">
        <v>4534664825</v>
      </c>
      <c r="P16" s="87"/>
      <c r="Q16" s="137">
        <v>22251870</v>
      </c>
      <c r="R16" s="88"/>
      <c r="S16" s="137">
        <v>4556916695</v>
      </c>
      <c r="V16" s="1">
        <v>0</v>
      </c>
      <c r="X16" s="1">
        <v>0</v>
      </c>
      <c r="Z16" s="1">
        <v>0</v>
      </c>
      <c r="AB16" s="1">
        <v>0</v>
      </c>
      <c r="AD16" s="1">
        <v>4534664825</v>
      </c>
      <c r="AF16" s="1">
        <v>4534664825</v>
      </c>
      <c r="AH16" s="1">
        <v>22251870</v>
      </c>
      <c r="AJ16" s="1">
        <v>4556916695</v>
      </c>
    </row>
    <row r="17" spans="1:36" ht="20.25" customHeight="1" x14ac:dyDescent="0.5">
      <c r="A17" s="1" t="s">
        <v>106</v>
      </c>
      <c r="B17" s="4"/>
      <c r="C17" s="80"/>
      <c r="D17" s="80"/>
      <c r="E17" s="137">
        <v>0</v>
      </c>
      <c r="F17" s="87"/>
      <c r="G17" s="137">
        <v>0</v>
      </c>
      <c r="H17" s="137"/>
      <c r="I17" s="137">
        <v>0</v>
      </c>
      <c r="J17" s="137"/>
      <c r="K17" s="139">
        <v>0</v>
      </c>
      <c r="L17" s="87"/>
      <c r="M17" s="137">
        <v>330605</v>
      </c>
      <c r="N17" s="87"/>
      <c r="O17" s="137">
        <v>330605</v>
      </c>
      <c r="P17" s="137"/>
      <c r="Q17" s="97">
        <v>0</v>
      </c>
      <c r="R17" s="137"/>
      <c r="S17" s="139">
        <v>330605</v>
      </c>
      <c r="V17" s="1">
        <v>0</v>
      </c>
      <c r="X17" s="1">
        <v>0</v>
      </c>
      <c r="Z17" s="1">
        <v>0</v>
      </c>
      <c r="AB17" s="1">
        <v>0</v>
      </c>
      <c r="AD17" s="1">
        <v>330605</v>
      </c>
      <c r="AF17" s="1">
        <v>330605</v>
      </c>
      <c r="AH17" s="1">
        <v>0</v>
      </c>
      <c r="AJ17" s="1">
        <v>330605</v>
      </c>
    </row>
    <row r="18" spans="1:36" ht="20.25" customHeight="1" x14ac:dyDescent="0.5">
      <c r="A18" s="4" t="s">
        <v>174</v>
      </c>
      <c r="B18" s="4"/>
      <c r="C18" s="80"/>
      <c r="D18" s="80"/>
      <c r="E18" s="140">
        <v>0</v>
      </c>
      <c r="F18" s="137"/>
      <c r="G18" s="140">
        <v>0</v>
      </c>
      <c r="H18" s="137"/>
      <c r="I18" s="140">
        <v>0</v>
      </c>
      <c r="J18" s="138"/>
      <c r="K18" s="140">
        <v>0</v>
      </c>
      <c r="L18" s="138"/>
      <c r="M18" s="140">
        <v>4534995430</v>
      </c>
      <c r="N18" s="138"/>
      <c r="O18" s="140">
        <v>4534995430</v>
      </c>
      <c r="P18" s="138"/>
      <c r="Q18" s="140">
        <v>22251870</v>
      </c>
      <c r="R18" s="138"/>
      <c r="S18" s="140">
        <v>4557247300</v>
      </c>
      <c r="V18" s="1">
        <v>0</v>
      </c>
      <c r="X18" s="1">
        <v>0</v>
      </c>
      <c r="Z18" s="1">
        <v>0</v>
      </c>
      <c r="AB18" s="1">
        <v>0</v>
      </c>
      <c r="AD18" s="1">
        <v>4534995430</v>
      </c>
      <c r="AF18" s="1">
        <v>4534995430</v>
      </c>
      <c r="AH18" s="1">
        <v>22251870</v>
      </c>
      <c r="AJ18" s="1">
        <v>4557247300</v>
      </c>
    </row>
    <row r="19" spans="1:36" ht="20.25" customHeight="1" x14ac:dyDescent="0.5">
      <c r="A19" s="4" t="s">
        <v>225</v>
      </c>
      <c r="B19" s="4"/>
      <c r="C19" s="80">
        <v>24</v>
      </c>
      <c r="D19" s="80"/>
      <c r="E19" s="137">
        <v>-31053243844</v>
      </c>
      <c r="F19" s="137"/>
      <c r="G19" s="137">
        <v>5678076131</v>
      </c>
      <c r="H19" s="137"/>
      <c r="I19" s="137">
        <v>-366207178</v>
      </c>
      <c r="J19" s="137"/>
      <c r="K19" s="137">
        <v>-530226819</v>
      </c>
      <c r="L19" s="137"/>
      <c r="M19" s="137">
        <v>26271601710</v>
      </c>
      <c r="N19" s="137"/>
      <c r="O19" s="137">
        <v>0</v>
      </c>
      <c r="P19" s="137"/>
      <c r="Q19" s="137">
        <v>0</v>
      </c>
      <c r="R19" s="137"/>
      <c r="S19" s="137">
        <v>0</v>
      </c>
      <c r="V19" s="1">
        <v>-31053243844</v>
      </c>
      <c r="X19" s="1">
        <v>5678076131</v>
      </c>
      <c r="Z19" s="1">
        <v>-366207178</v>
      </c>
      <c r="AB19" s="1">
        <v>-530226819</v>
      </c>
      <c r="AD19" s="1">
        <v>26271601710</v>
      </c>
      <c r="AF19" s="1">
        <v>0</v>
      </c>
      <c r="AH19" s="1">
        <v>0</v>
      </c>
      <c r="AJ19" s="1">
        <v>0</v>
      </c>
    </row>
    <row r="20" spans="1:36" ht="20.25" customHeight="1" x14ac:dyDescent="0.5">
      <c r="A20" s="1" t="s">
        <v>107</v>
      </c>
      <c r="B20" s="4"/>
      <c r="C20" s="80"/>
      <c r="D20" s="80"/>
      <c r="E20" s="137">
        <v>0</v>
      </c>
      <c r="F20" s="137"/>
      <c r="G20" s="139">
        <v>0</v>
      </c>
      <c r="H20" s="137"/>
      <c r="I20" s="137">
        <v>0</v>
      </c>
      <c r="J20" s="138"/>
      <c r="K20" s="137">
        <v>0</v>
      </c>
      <c r="L20" s="138"/>
      <c r="M20" s="139">
        <v>0</v>
      </c>
      <c r="N20" s="138"/>
      <c r="O20" s="139">
        <v>0</v>
      </c>
      <c r="P20" s="138"/>
      <c r="Q20" s="139">
        <v>-53900000</v>
      </c>
      <c r="R20" s="138"/>
      <c r="S20" s="139">
        <v>-53900000</v>
      </c>
      <c r="V20" s="1">
        <v>0</v>
      </c>
      <c r="X20" s="1">
        <v>0</v>
      </c>
      <c r="Z20" s="1">
        <v>0</v>
      </c>
      <c r="AB20" s="1">
        <v>0</v>
      </c>
      <c r="AD20" s="1">
        <v>0</v>
      </c>
      <c r="AF20" s="1">
        <v>0</v>
      </c>
      <c r="AH20" s="1">
        <v>-53900000</v>
      </c>
      <c r="AJ20" s="1">
        <v>-53900000</v>
      </c>
    </row>
    <row r="21" spans="1:36" ht="20.25" customHeight="1" thickBot="1" x14ac:dyDescent="0.55000000000000004">
      <c r="A21" s="4" t="s">
        <v>176</v>
      </c>
      <c r="B21" s="4"/>
      <c r="C21" s="80"/>
      <c r="D21" s="80"/>
      <c r="E21" s="141">
        <f>SUM(E14:E20)</f>
        <v>1113018280</v>
      </c>
      <c r="F21" s="141">
        <f t="shared" ref="F21" si="0">SUM(F14:F20)</f>
        <v>0</v>
      </c>
      <c r="G21" s="142">
        <f>G14+G18+G19+G20</f>
        <v>0</v>
      </c>
      <c r="H21" s="142">
        <f t="shared" ref="H21:S21" si="1">H14+H18+H19+H20</f>
        <v>0</v>
      </c>
      <c r="I21" s="142">
        <f t="shared" si="1"/>
        <v>0</v>
      </c>
      <c r="J21" s="142">
        <f t="shared" si="1"/>
        <v>0</v>
      </c>
      <c r="K21" s="142">
        <f t="shared" si="1"/>
        <v>0</v>
      </c>
      <c r="L21" s="141">
        <f t="shared" si="1"/>
        <v>0</v>
      </c>
      <c r="M21" s="141">
        <f t="shared" si="1"/>
        <v>-40667235140</v>
      </c>
      <c r="N21" s="141">
        <f t="shared" si="1"/>
        <v>0</v>
      </c>
      <c r="O21" s="141">
        <f t="shared" si="1"/>
        <v>-39554216860</v>
      </c>
      <c r="P21" s="141">
        <f t="shared" si="1"/>
        <v>0</v>
      </c>
      <c r="Q21" s="141">
        <f t="shared" si="1"/>
        <v>618083786</v>
      </c>
      <c r="R21" s="141">
        <f t="shared" si="1"/>
        <v>0</v>
      </c>
      <c r="S21" s="141">
        <f t="shared" si="1"/>
        <v>-38936133074</v>
      </c>
      <c r="V21" s="1">
        <v>1113018280</v>
      </c>
      <c r="X21" s="1">
        <v>0</v>
      </c>
      <c r="Z21" s="1">
        <v>0</v>
      </c>
      <c r="AB21" s="1">
        <v>0</v>
      </c>
      <c r="AD21" s="1">
        <v>-40667235140</v>
      </c>
      <c r="AF21" s="1">
        <v>-39554216860</v>
      </c>
      <c r="AH21" s="1">
        <v>618083786</v>
      </c>
      <c r="AJ21" s="1">
        <v>-38936133074</v>
      </c>
    </row>
    <row r="22" spans="1:36" ht="20.25" customHeight="1" thickTop="1" x14ac:dyDescent="0.5">
      <c r="A22" s="4"/>
      <c r="B22" s="4"/>
      <c r="C22" s="80"/>
      <c r="D22" s="80"/>
      <c r="E22" s="57"/>
      <c r="F22" s="87"/>
      <c r="G22" s="57"/>
      <c r="H22" s="87"/>
      <c r="I22" s="57"/>
      <c r="J22" s="88"/>
      <c r="K22" s="57"/>
      <c r="L22" s="88"/>
      <c r="M22" s="87"/>
      <c r="N22" s="88"/>
      <c r="O22" s="57"/>
      <c r="P22" s="88"/>
      <c r="Q22" s="87"/>
      <c r="R22" s="88"/>
      <c r="S22" s="87"/>
    </row>
    <row r="23" spans="1:36" ht="20.25" customHeight="1" x14ac:dyDescent="0.5">
      <c r="A23" s="1" t="s">
        <v>207</v>
      </c>
      <c r="B23" s="4"/>
      <c r="C23" s="80"/>
      <c r="D23" s="80"/>
      <c r="E23" s="137">
        <v>1113018280</v>
      </c>
      <c r="F23" s="137"/>
      <c r="G23" s="137">
        <v>0</v>
      </c>
      <c r="H23" s="137"/>
      <c r="I23" s="137">
        <v>0</v>
      </c>
      <c r="J23" s="137"/>
      <c r="K23" s="137">
        <v>0</v>
      </c>
      <c r="L23" s="137"/>
      <c r="M23" s="137">
        <v>-40667235140</v>
      </c>
      <c r="N23" s="137"/>
      <c r="O23" s="137">
        <v>-39554216860</v>
      </c>
      <c r="P23" s="137"/>
      <c r="Q23" s="137">
        <v>618083786</v>
      </c>
      <c r="R23" s="137"/>
      <c r="S23" s="137">
        <v>-38936133074</v>
      </c>
      <c r="V23" s="1">
        <v>1113018280</v>
      </c>
      <c r="X23" s="1">
        <v>0</v>
      </c>
      <c r="Z23" s="1">
        <v>0</v>
      </c>
      <c r="AB23" s="1">
        <v>0</v>
      </c>
      <c r="AD23" s="1">
        <v>-40667235140</v>
      </c>
      <c r="AF23" s="1">
        <v>-39554216860</v>
      </c>
      <c r="AH23" s="1">
        <v>618083786</v>
      </c>
      <c r="AJ23" s="1">
        <v>-38936133074</v>
      </c>
    </row>
    <row r="24" spans="1:36" ht="20.25" customHeight="1" x14ac:dyDescent="0.5">
      <c r="A24" s="4" t="s">
        <v>175</v>
      </c>
      <c r="B24" s="4"/>
      <c r="C24" s="80"/>
      <c r="D24" s="80"/>
      <c r="E24" s="87"/>
      <c r="F24" s="87"/>
      <c r="G24" s="87"/>
      <c r="H24" s="87"/>
      <c r="I24" s="87"/>
      <c r="J24" s="88"/>
      <c r="K24" s="87"/>
      <c r="L24" s="88"/>
      <c r="M24" s="87"/>
      <c r="N24" s="88"/>
      <c r="O24" s="87"/>
      <c r="P24" s="88"/>
      <c r="Q24" s="87"/>
      <c r="R24" s="88"/>
      <c r="S24" s="87"/>
    </row>
    <row r="25" spans="1:36" ht="20.25" customHeight="1" x14ac:dyDescent="0.5">
      <c r="A25" s="1" t="s">
        <v>105</v>
      </c>
      <c r="B25" s="4"/>
      <c r="C25" s="80"/>
      <c r="D25" s="80"/>
      <c r="E25" s="97">
        <v>0</v>
      </c>
      <c r="F25" s="137"/>
      <c r="G25" s="97">
        <v>0</v>
      </c>
      <c r="H25" s="137"/>
      <c r="I25" s="97">
        <v>0</v>
      </c>
      <c r="J25" s="138"/>
      <c r="K25" s="97">
        <v>0</v>
      </c>
      <c r="L25" s="88"/>
      <c r="M25" s="137">
        <v>194305078</v>
      </c>
      <c r="N25" s="88"/>
      <c r="O25" s="137">
        <v>194305078</v>
      </c>
      <c r="P25" s="88"/>
      <c r="Q25" s="137">
        <v>33034414</v>
      </c>
      <c r="R25" s="88"/>
      <c r="S25" s="97">
        <v>227339492</v>
      </c>
      <c r="V25" s="1">
        <v>0</v>
      </c>
      <c r="X25" s="1">
        <v>0</v>
      </c>
      <c r="Z25" s="1">
        <v>0</v>
      </c>
      <c r="AB25" s="1">
        <v>0</v>
      </c>
      <c r="AD25" s="1">
        <v>194305078</v>
      </c>
      <c r="AF25" s="1">
        <v>194305078</v>
      </c>
      <c r="AH25" s="1">
        <v>33034414</v>
      </c>
      <c r="AJ25" s="1">
        <v>227339492</v>
      </c>
    </row>
    <row r="26" spans="1:36" ht="20.25" customHeight="1" x14ac:dyDescent="0.5">
      <c r="A26" s="1" t="s">
        <v>106</v>
      </c>
      <c r="B26" s="4"/>
      <c r="C26" s="80"/>
      <c r="D26" s="80"/>
      <c r="E26" s="97">
        <v>0</v>
      </c>
      <c r="F26" s="137"/>
      <c r="G26" s="97">
        <v>0</v>
      </c>
      <c r="H26" s="137"/>
      <c r="I26" s="97">
        <v>0</v>
      </c>
      <c r="J26" s="138"/>
      <c r="K26" s="97">
        <v>0</v>
      </c>
      <c r="L26" s="88"/>
      <c r="M26" s="137">
        <v>-1763029</v>
      </c>
      <c r="N26" s="88"/>
      <c r="O26" s="137">
        <v>-1763029</v>
      </c>
      <c r="P26" s="88"/>
      <c r="Q26" s="143">
        <v>0</v>
      </c>
      <c r="R26" s="88"/>
      <c r="S26" s="97">
        <v>-1763029</v>
      </c>
      <c r="V26" s="1">
        <v>0</v>
      </c>
      <c r="X26" s="1">
        <v>0</v>
      </c>
      <c r="Z26" s="1">
        <v>0</v>
      </c>
      <c r="AB26" s="1">
        <v>0</v>
      </c>
      <c r="AD26" s="1">
        <v>-1763029</v>
      </c>
      <c r="AF26" s="1">
        <v>-1763029</v>
      </c>
      <c r="AH26" s="1">
        <v>0</v>
      </c>
      <c r="AJ26" s="1">
        <v>-1763029</v>
      </c>
    </row>
    <row r="27" spans="1:36" ht="20.25" customHeight="1" x14ac:dyDescent="0.5">
      <c r="A27" s="4" t="s">
        <v>174</v>
      </c>
      <c r="B27" s="4"/>
      <c r="C27" s="80"/>
      <c r="D27" s="80"/>
      <c r="E27" s="140">
        <v>0</v>
      </c>
      <c r="F27" s="137"/>
      <c r="G27" s="140">
        <v>0</v>
      </c>
      <c r="H27" s="137"/>
      <c r="I27" s="140">
        <v>0</v>
      </c>
      <c r="J27" s="138"/>
      <c r="K27" s="140">
        <v>0</v>
      </c>
      <c r="L27" s="138"/>
      <c r="M27" s="140">
        <v>192542049</v>
      </c>
      <c r="N27" s="138"/>
      <c r="O27" s="140">
        <v>192542049</v>
      </c>
      <c r="P27" s="138"/>
      <c r="Q27" s="140">
        <v>33034414</v>
      </c>
      <c r="R27" s="138"/>
      <c r="S27" s="140">
        <v>225576463</v>
      </c>
      <c r="V27" s="1">
        <v>0</v>
      </c>
      <c r="X27" s="1">
        <v>0</v>
      </c>
      <c r="Z27" s="1">
        <v>0</v>
      </c>
      <c r="AB27" s="1">
        <v>0</v>
      </c>
      <c r="AD27" s="1">
        <v>192542049</v>
      </c>
      <c r="AF27" s="1">
        <v>192542049</v>
      </c>
      <c r="AH27" s="1">
        <v>33034414</v>
      </c>
      <c r="AJ27" s="1">
        <v>225576463</v>
      </c>
    </row>
    <row r="28" spans="1:36" ht="20.25" customHeight="1" x14ac:dyDescent="0.5">
      <c r="A28" s="4" t="s">
        <v>226</v>
      </c>
      <c r="B28" s="4"/>
      <c r="C28" s="144" t="s">
        <v>172</v>
      </c>
      <c r="D28" s="80"/>
      <c r="E28" s="145">
        <v>10000000000</v>
      </c>
      <c r="F28" s="137"/>
      <c r="G28" s="145">
        <v>-9500000000</v>
      </c>
      <c r="H28" s="137"/>
      <c r="I28" s="145">
        <v>0</v>
      </c>
      <c r="J28" s="137"/>
      <c r="K28" s="145">
        <v>0</v>
      </c>
      <c r="L28" s="138"/>
      <c r="M28" s="145">
        <v>0</v>
      </c>
      <c r="N28" s="137"/>
      <c r="O28" s="145">
        <v>500000000</v>
      </c>
      <c r="P28" s="137"/>
      <c r="Q28" s="145">
        <v>0</v>
      </c>
      <c r="R28" s="137"/>
      <c r="S28" s="145">
        <v>500000000</v>
      </c>
      <c r="V28" s="1">
        <v>10000000000</v>
      </c>
      <c r="X28" s="1">
        <v>-9500000000</v>
      </c>
      <c r="Z28" s="1">
        <v>0</v>
      </c>
      <c r="AB28" s="1">
        <v>0</v>
      </c>
      <c r="AD28" s="1">
        <v>0</v>
      </c>
      <c r="AF28" s="1">
        <v>500000000</v>
      </c>
      <c r="AH28" s="1">
        <v>0</v>
      </c>
      <c r="AJ28" s="1">
        <v>500000000</v>
      </c>
    </row>
    <row r="29" spans="1:36" ht="20.25" customHeight="1" x14ac:dyDescent="0.5">
      <c r="A29" s="1" t="s">
        <v>107</v>
      </c>
      <c r="B29" s="4"/>
      <c r="C29" s="80"/>
      <c r="D29" s="80"/>
      <c r="E29" s="139">
        <v>0</v>
      </c>
      <c r="F29" s="137"/>
      <c r="G29" s="139">
        <v>0</v>
      </c>
      <c r="H29" s="137"/>
      <c r="I29" s="139">
        <v>0</v>
      </c>
      <c r="J29" s="138"/>
      <c r="K29" s="139">
        <v>0</v>
      </c>
      <c r="L29" s="138"/>
      <c r="M29" s="139">
        <v>0</v>
      </c>
      <c r="N29" s="138"/>
      <c r="O29" s="139">
        <v>0</v>
      </c>
      <c r="P29" s="138"/>
      <c r="Q29" s="139">
        <v>-88200000</v>
      </c>
      <c r="R29" s="138"/>
      <c r="S29" s="139">
        <v>-88200000</v>
      </c>
      <c r="V29" s="1">
        <v>0</v>
      </c>
      <c r="X29" s="1">
        <v>0</v>
      </c>
      <c r="Z29" s="1">
        <v>0</v>
      </c>
      <c r="AB29" s="1">
        <v>0</v>
      </c>
      <c r="AD29" s="1">
        <v>0</v>
      </c>
      <c r="AF29" s="1">
        <v>0</v>
      </c>
      <c r="AH29" s="1">
        <v>-88200000</v>
      </c>
      <c r="AJ29" s="1">
        <v>-88200000</v>
      </c>
    </row>
    <row r="30" spans="1:36" ht="20.25" customHeight="1" thickBot="1" x14ac:dyDescent="0.55000000000000004">
      <c r="A30" s="4" t="s">
        <v>208</v>
      </c>
      <c r="B30" s="4"/>
      <c r="C30" s="80"/>
      <c r="D30" s="80"/>
      <c r="E30" s="146">
        <f>E23+E27+E29+E28</f>
        <v>11113018280</v>
      </c>
      <c r="F30" s="87"/>
      <c r="G30" s="147">
        <f>G23+G27+G29+G28</f>
        <v>-9500000000</v>
      </c>
      <c r="H30" s="87"/>
      <c r="I30" s="148">
        <f>I23+I27+I29+I28</f>
        <v>0</v>
      </c>
      <c r="J30" s="88"/>
      <c r="K30" s="148">
        <f>K23+K27+K29+K28</f>
        <v>0</v>
      </c>
      <c r="L30" s="88"/>
      <c r="M30" s="146">
        <f>M23+M27+M29+M28</f>
        <v>-40474693091</v>
      </c>
      <c r="N30" s="149"/>
      <c r="O30" s="146">
        <f>O23+O27+O29+O28</f>
        <v>-38861674811</v>
      </c>
      <c r="P30" s="149"/>
      <c r="Q30" s="146">
        <f>Q23+Q27+Q29+Q28</f>
        <v>562918200</v>
      </c>
      <c r="R30" s="149"/>
      <c r="S30" s="146">
        <f>S23+S27+S29+S28</f>
        <v>-38298756611</v>
      </c>
      <c r="T30" s="1" t="s">
        <v>195</v>
      </c>
      <c r="U30" s="89"/>
      <c r="V30" s="1">
        <v>11113018280</v>
      </c>
      <c r="X30" s="1">
        <v>-9500000000</v>
      </c>
      <c r="Z30" s="1">
        <v>0</v>
      </c>
      <c r="AB30" s="1">
        <v>0</v>
      </c>
      <c r="AD30" s="1">
        <v>-40474693091</v>
      </c>
      <c r="AF30" s="1">
        <v>-38861674811</v>
      </c>
      <c r="AH30" s="1">
        <v>562918200</v>
      </c>
      <c r="AJ30" s="1">
        <v>-38298756611</v>
      </c>
    </row>
    <row r="31" spans="1:36" ht="22.5" customHeight="1" thickTop="1" x14ac:dyDescent="0.5"/>
  </sheetData>
  <mergeCells count="2">
    <mergeCell ref="E6:S6"/>
    <mergeCell ref="K7:M7"/>
  </mergeCells>
  <phoneticPr fontId="5" type="noConversion"/>
  <pageMargins left="0.78740157480314965" right="0.33" top="0.70866141732283472" bottom="0.8" header="0.51181102362204722" footer="0.26"/>
  <pageSetup paperSize="9" scale="78" firstPageNumber="13" fitToWidth="0" fitToHeight="0" orientation="landscape" useFirstPageNumber="1" r:id="rId1"/>
  <headerFooter>
    <oddFooter xml:space="preserve">&amp;LThe accompanying notes are an integral part of these financial statements.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zoomScale="80" zoomScaleNormal="80" zoomScaleSheetLayoutView="70" workbookViewId="0">
      <selection activeCell="A4" sqref="A4:XFD4"/>
    </sheetView>
  </sheetViews>
  <sheetFormatPr defaultColWidth="9.140625" defaultRowHeight="22.5" customHeight="1" x14ac:dyDescent="0.5"/>
  <cols>
    <col min="1" max="1" width="46.140625" style="1" customWidth="1"/>
    <col min="2" max="2" width="9.42578125" style="1" customWidth="1"/>
    <col min="3" max="3" width="4.42578125" style="94" customWidth="1"/>
    <col min="4" max="4" width="20.28515625" style="94" customWidth="1"/>
    <col min="5" max="5" width="1.5703125" style="94" customWidth="1"/>
    <col min="6" max="6" width="19.28515625" style="94" customWidth="1"/>
    <col min="7" max="7" width="1.5703125" style="94" customWidth="1"/>
    <col min="8" max="8" width="18.7109375" style="94" customWidth="1"/>
    <col min="9" max="9" width="1.5703125" style="1" customWidth="1"/>
    <col min="10" max="10" width="18.42578125" style="1" customWidth="1"/>
    <col min="11" max="11" width="1.5703125" style="1" customWidth="1"/>
    <col min="12" max="12" width="17.7109375" style="1" customWidth="1"/>
    <col min="13" max="13" width="1.5703125" style="1" customWidth="1"/>
    <col min="14" max="14" width="18.140625" style="1" customWidth="1"/>
    <col min="15" max="15" width="2.28515625" style="1" customWidth="1"/>
    <col min="16" max="16" width="14.7109375" style="1" customWidth="1"/>
    <col min="17" max="17" width="2.28515625" style="1" customWidth="1"/>
    <col min="18" max="18" width="14.7109375" style="1" customWidth="1"/>
    <col min="19" max="16384" width="9.140625" style="1"/>
  </cols>
  <sheetData>
    <row r="1" spans="1:15" ht="22.5" customHeight="1" x14ac:dyDescent="0.5">
      <c r="A1" s="3" t="s">
        <v>178</v>
      </c>
      <c r="B1" s="4"/>
      <c r="C1" s="4"/>
    </row>
    <row r="2" spans="1:15" ht="22.5" customHeight="1" x14ac:dyDescent="0.5">
      <c r="A2" s="4" t="s">
        <v>187</v>
      </c>
      <c r="B2" s="4"/>
      <c r="C2" s="4"/>
    </row>
    <row r="3" spans="1:15" ht="22.5" customHeight="1" x14ac:dyDescent="0.5">
      <c r="A3" s="4" t="s">
        <v>200</v>
      </c>
      <c r="B3" s="4"/>
      <c r="C3" s="4"/>
    </row>
    <row r="4" spans="1:15" ht="22.5" customHeight="1" x14ac:dyDescent="0.5">
      <c r="A4" s="4"/>
      <c r="B4" s="4"/>
      <c r="C4" s="4"/>
    </row>
    <row r="5" spans="1:15" ht="23.25" x14ac:dyDescent="0.5">
      <c r="A5" s="4"/>
      <c r="B5" s="4"/>
      <c r="C5" s="4"/>
      <c r="N5" s="84" t="s">
        <v>170</v>
      </c>
    </row>
    <row r="6" spans="1:15" ht="23.25" x14ac:dyDescent="0.5">
      <c r="A6" s="4"/>
      <c r="B6" s="4"/>
      <c r="C6" s="80"/>
      <c r="D6" s="204" t="s">
        <v>55</v>
      </c>
      <c r="E6" s="204"/>
      <c r="F6" s="204"/>
      <c r="G6" s="204"/>
      <c r="H6" s="204"/>
      <c r="I6" s="204"/>
      <c r="J6" s="204"/>
      <c r="K6" s="204"/>
      <c r="L6" s="204"/>
      <c r="M6" s="204"/>
      <c r="N6" s="204"/>
    </row>
    <row r="7" spans="1:15" ht="23.25" x14ac:dyDescent="0.5">
      <c r="A7" s="4"/>
      <c r="B7" s="4"/>
      <c r="C7" s="80"/>
      <c r="E7" s="84"/>
      <c r="F7" s="78"/>
      <c r="G7" s="78"/>
      <c r="H7" s="78"/>
      <c r="I7" s="78"/>
      <c r="J7" s="206" t="s">
        <v>52</v>
      </c>
      <c r="K7" s="206"/>
      <c r="L7" s="206"/>
      <c r="M7" s="78"/>
      <c r="N7" s="78"/>
    </row>
    <row r="8" spans="1:15" ht="23.25" x14ac:dyDescent="0.5">
      <c r="A8" s="4"/>
      <c r="B8" s="4"/>
      <c r="C8" s="80"/>
      <c r="E8" s="84"/>
      <c r="F8" s="78"/>
      <c r="G8" s="78"/>
      <c r="H8" s="135" t="s">
        <v>88</v>
      </c>
      <c r="I8" s="78"/>
      <c r="J8" s="135"/>
      <c r="K8" s="135"/>
      <c r="L8" s="150"/>
      <c r="M8" s="78"/>
      <c r="N8" s="78"/>
    </row>
    <row r="9" spans="1:15" ht="23.25" x14ac:dyDescent="0.5">
      <c r="A9" s="4"/>
      <c r="B9" s="4"/>
      <c r="C9" s="80"/>
      <c r="E9" s="84"/>
      <c r="F9" s="78"/>
      <c r="G9" s="78"/>
      <c r="H9" s="84" t="s">
        <v>89</v>
      </c>
      <c r="I9" s="78"/>
      <c r="J9" s="135"/>
      <c r="K9" s="135"/>
      <c r="L9" s="135"/>
      <c r="M9" s="135"/>
      <c r="N9" s="135"/>
    </row>
    <row r="10" spans="1:15" ht="23.25" x14ac:dyDescent="0.5">
      <c r="A10" s="4"/>
      <c r="B10" s="4"/>
      <c r="C10" s="80"/>
      <c r="D10" s="84" t="s">
        <v>83</v>
      </c>
      <c r="E10" s="84"/>
      <c r="F10" s="84" t="s">
        <v>224</v>
      </c>
      <c r="H10" s="84" t="s">
        <v>90</v>
      </c>
      <c r="I10" s="84"/>
      <c r="J10" s="84"/>
      <c r="K10" s="84"/>
      <c r="L10" s="135"/>
      <c r="M10" s="84"/>
    </row>
    <row r="11" spans="1:15" ht="23.25" x14ac:dyDescent="0.5">
      <c r="A11" s="4"/>
      <c r="B11" s="4"/>
      <c r="C11" s="80"/>
      <c r="D11" s="84" t="s">
        <v>84</v>
      </c>
      <c r="E11" s="84"/>
      <c r="F11" s="84" t="s">
        <v>86</v>
      </c>
      <c r="H11" s="84" t="s">
        <v>91</v>
      </c>
      <c r="I11" s="84"/>
      <c r="J11" s="84" t="s">
        <v>93</v>
      </c>
      <c r="K11" s="84"/>
      <c r="L11" s="84" t="s">
        <v>95</v>
      </c>
      <c r="M11" s="84"/>
      <c r="N11" s="84" t="s">
        <v>149</v>
      </c>
    </row>
    <row r="12" spans="1:15" ht="23.25" x14ac:dyDescent="0.5">
      <c r="B12" s="50" t="s">
        <v>57</v>
      </c>
      <c r="D12" s="136" t="s">
        <v>85</v>
      </c>
      <c r="E12" s="84"/>
      <c r="F12" s="136" t="s">
        <v>87</v>
      </c>
      <c r="G12" s="84"/>
      <c r="H12" s="136" t="s">
        <v>92</v>
      </c>
      <c r="I12" s="84"/>
      <c r="J12" s="136" t="s">
        <v>94</v>
      </c>
      <c r="K12" s="84"/>
      <c r="L12" s="136" t="s">
        <v>96</v>
      </c>
      <c r="M12" s="84"/>
      <c r="N12" s="136" t="s">
        <v>104</v>
      </c>
    </row>
    <row r="13" spans="1:15" ht="13.5" customHeight="1" x14ac:dyDescent="0.5">
      <c r="A13" s="4"/>
      <c r="D13" s="207"/>
      <c r="E13" s="207"/>
      <c r="F13" s="207"/>
      <c r="G13" s="207"/>
      <c r="H13" s="207"/>
      <c r="I13" s="207"/>
      <c r="J13" s="207"/>
      <c r="K13" s="207"/>
      <c r="L13" s="207"/>
      <c r="M13" s="207"/>
      <c r="N13" s="207"/>
    </row>
    <row r="14" spans="1:15" ht="23.25" x14ac:dyDescent="0.5">
      <c r="A14" s="1" t="s">
        <v>148</v>
      </c>
      <c r="D14" s="137">
        <v>32166262124</v>
      </c>
      <c r="E14" s="137"/>
      <c r="F14" s="137">
        <v>-5678076131</v>
      </c>
      <c r="G14" s="137"/>
      <c r="H14" s="137">
        <v>366207178</v>
      </c>
      <c r="I14" s="137"/>
      <c r="J14" s="137">
        <v>530226819</v>
      </c>
      <c r="K14" s="137"/>
      <c r="L14" s="137">
        <v>-71430534587</v>
      </c>
      <c r="M14" s="151"/>
      <c r="N14" s="137">
        <v>-44045914597</v>
      </c>
      <c r="O14" s="77"/>
    </row>
    <row r="15" spans="1:15" ht="23.25" x14ac:dyDescent="0.5">
      <c r="A15" s="4" t="s">
        <v>175</v>
      </c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</row>
    <row r="16" spans="1:15" ht="23.25" x14ac:dyDescent="0.5">
      <c r="A16" s="1" t="s">
        <v>105</v>
      </c>
      <c r="D16" s="137">
        <v>0</v>
      </c>
      <c r="E16" s="137"/>
      <c r="F16" s="137">
        <v>0</v>
      </c>
      <c r="G16" s="137"/>
      <c r="H16" s="137">
        <v>0</v>
      </c>
      <c r="I16" s="137"/>
      <c r="J16" s="137">
        <v>0</v>
      </c>
      <c r="K16" s="152"/>
      <c r="L16" s="137">
        <v>4475724010</v>
      </c>
      <c r="M16" s="137"/>
      <c r="N16" s="137">
        <v>4475724010</v>
      </c>
    </row>
    <row r="17" spans="1:16" ht="23.25" x14ac:dyDescent="0.5">
      <c r="A17" s="1" t="s">
        <v>106</v>
      </c>
      <c r="D17" s="139">
        <v>0</v>
      </c>
      <c r="E17" s="137"/>
      <c r="F17" s="139">
        <v>0</v>
      </c>
      <c r="G17" s="137"/>
      <c r="H17" s="139">
        <v>0</v>
      </c>
      <c r="I17" s="137"/>
      <c r="J17" s="139">
        <v>0</v>
      </c>
      <c r="K17" s="152"/>
      <c r="L17" s="139">
        <v>0</v>
      </c>
      <c r="M17" s="137"/>
      <c r="N17" s="139">
        <v>0</v>
      </c>
    </row>
    <row r="18" spans="1:16" ht="23.25" x14ac:dyDescent="0.5">
      <c r="A18" s="4" t="s">
        <v>174</v>
      </c>
      <c r="D18" s="87">
        <v>0</v>
      </c>
      <c r="E18" s="87"/>
      <c r="F18" s="87">
        <v>0</v>
      </c>
      <c r="G18" s="87"/>
      <c r="H18" s="87">
        <v>0</v>
      </c>
      <c r="I18" s="87"/>
      <c r="J18" s="87">
        <v>0</v>
      </c>
      <c r="K18" s="87"/>
      <c r="L18" s="137">
        <v>4475724010</v>
      </c>
      <c r="M18" s="87"/>
      <c r="N18" s="137">
        <v>4475724010</v>
      </c>
    </row>
    <row r="19" spans="1:16" ht="23.25" x14ac:dyDescent="0.5">
      <c r="A19" s="4" t="s">
        <v>225</v>
      </c>
      <c r="B19" s="144" t="s">
        <v>172</v>
      </c>
      <c r="D19" s="153">
        <v>-31053243844</v>
      </c>
      <c r="E19" s="87"/>
      <c r="F19" s="153">
        <v>5678076131</v>
      </c>
      <c r="G19" s="87"/>
      <c r="H19" s="153">
        <v>-366207178</v>
      </c>
      <c r="I19" s="88"/>
      <c r="J19" s="153">
        <v>-530226819</v>
      </c>
      <c r="K19" s="88"/>
      <c r="L19" s="139">
        <v>26271601710</v>
      </c>
      <c r="M19" s="87"/>
      <c r="N19" s="139">
        <v>0</v>
      </c>
    </row>
    <row r="20" spans="1:16" ht="24" thickBot="1" x14ac:dyDescent="0.55000000000000004">
      <c r="A20" s="4" t="s">
        <v>176</v>
      </c>
      <c r="D20" s="148">
        <f>D14+D18+D19</f>
        <v>1113018280</v>
      </c>
      <c r="E20" s="148">
        <f t="shared" ref="E20:N20" si="0">E14+E18+E19</f>
        <v>0</v>
      </c>
      <c r="F20" s="148">
        <f t="shared" si="0"/>
        <v>0</v>
      </c>
      <c r="G20" s="148">
        <f t="shared" si="0"/>
        <v>0</v>
      </c>
      <c r="H20" s="148">
        <f t="shared" si="0"/>
        <v>0</v>
      </c>
      <c r="I20" s="148">
        <f t="shared" si="0"/>
        <v>0</v>
      </c>
      <c r="J20" s="148">
        <f t="shared" si="0"/>
        <v>0</v>
      </c>
      <c r="K20" s="148">
        <f t="shared" si="0"/>
        <v>0</v>
      </c>
      <c r="L20" s="148">
        <f t="shared" si="0"/>
        <v>-40683208867</v>
      </c>
      <c r="M20" s="148">
        <f t="shared" si="0"/>
        <v>0</v>
      </c>
      <c r="N20" s="148">
        <f t="shared" si="0"/>
        <v>-39570190587</v>
      </c>
      <c r="P20" s="1" t="s">
        <v>195</v>
      </c>
    </row>
    <row r="21" spans="1:16" ht="9" customHeight="1" thickTop="1" x14ac:dyDescent="0.5">
      <c r="A21" s="4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1"/>
    </row>
    <row r="22" spans="1:16" ht="23.25" x14ac:dyDescent="0.5">
      <c r="A22" s="1" t="s">
        <v>207</v>
      </c>
      <c r="D22" s="138">
        <v>1113018280</v>
      </c>
      <c r="E22" s="138"/>
      <c r="F22" s="138">
        <v>0</v>
      </c>
      <c r="G22" s="138"/>
      <c r="H22" s="138">
        <v>0</v>
      </c>
      <c r="I22" s="138"/>
      <c r="J22" s="138">
        <v>0</v>
      </c>
      <c r="K22" s="138"/>
      <c r="L22" s="138">
        <v>-40683208867</v>
      </c>
      <c r="M22" s="90"/>
      <c r="N22" s="138">
        <v>-39570190587</v>
      </c>
    </row>
    <row r="23" spans="1:16" ht="23.25" x14ac:dyDescent="0.5">
      <c r="A23" s="4" t="s">
        <v>175</v>
      </c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</row>
    <row r="24" spans="1:16" ht="23.25" x14ac:dyDescent="0.5">
      <c r="A24" s="1" t="s">
        <v>105</v>
      </c>
      <c r="D24" s="137">
        <v>0</v>
      </c>
      <c r="E24" s="152"/>
      <c r="F24" s="137">
        <v>0</v>
      </c>
      <c r="G24" s="154"/>
      <c r="H24" s="137">
        <v>0</v>
      </c>
      <c r="I24" s="152"/>
      <c r="J24" s="137">
        <v>0</v>
      </c>
      <c r="K24" s="152"/>
      <c r="L24" s="137">
        <v>306026471</v>
      </c>
      <c r="M24" s="90"/>
      <c r="N24" s="138">
        <v>306026471</v>
      </c>
    </row>
    <row r="25" spans="1:16" ht="23.25" x14ac:dyDescent="0.5">
      <c r="A25" s="1" t="s">
        <v>106</v>
      </c>
      <c r="D25" s="137">
        <v>0</v>
      </c>
      <c r="E25" s="152"/>
      <c r="F25" s="137">
        <v>0</v>
      </c>
      <c r="G25" s="154"/>
      <c r="H25" s="137">
        <v>0</v>
      </c>
      <c r="I25" s="152"/>
      <c r="J25" s="137">
        <v>0</v>
      </c>
      <c r="K25" s="152"/>
      <c r="L25" s="137">
        <v>0</v>
      </c>
      <c r="M25" s="90"/>
      <c r="N25" s="138">
        <v>0</v>
      </c>
    </row>
    <row r="26" spans="1:16" ht="23.25" x14ac:dyDescent="0.5">
      <c r="A26" s="4" t="s">
        <v>174</v>
      </c>
      <c r="D26" s="155">
        <v>0</v>
      </c>
      <c r="E26" s="87"/>
      <c r="F26" s="155">
        <v>0</v>
      </c>
      <c r="G26" s="87"/>
      <c r="H26" s="155">
        <v>0</v>
      </c>
      <c r="I26" s="88"/>
      <c r="J26" s="155">
        <v>0</v>
      </c>
      <c r="K26" s="88"/>
      <c r="L26" s="140">
        <v>306026471</v>
      </c>
      <c r="M26" s="90"/>
      <c r="N26" s="140">
        <v>306026471</v>
      </c>
    </row>
    <row r="27" spans="1:16" ht="23.25" x14ac:dyDescent="0.5">
      <c r="A27" s="4" t="s">
        <v>226</v>
      </c>
      <c r="B27" s="144" t="s">
        <v>172</v>
      </c>
      <c r="D27" s="140">
        <v>10000000000</v>
      </c>
      <c r="E27" s="137"/>
      <c r="F27" s="140">
        <v>-9500000000</v>
      </c>
      <c r="G27" s="137"/>
      <c r="H27" s="140">
        <v>0</v>
      </c>
      <c r="I27" s="138"/>
      <c r="J27" s="140">
        <v>0</v>
      </c>
      <c r="K27" s="138"/>
      <c r="L27" s="140">
        <v>0</v>
      </c>
      <c r="M27" s="90"/>
      <c r="N27" s="156">
        <v>500000000</v>
      </c>
    </row>
    <row r="28" spans="1:16" ht="24" thickBot="1" x14ac:dyDescent="0.55000000000000004">
      <c r="A28" s="4" t="s">
        <v>208</v>
      </c>
      <c r="D28" s="148">
        <f>+D22+D26+D27</f>
        <v>11113018280</v>
      </c>
      <c r="E28" s="87"/>
      <c r="F28" s="148">
        <f>+F22+F26+F27</f>
        <v>-9500000000</v>
      </c>
      <c r="G28" s="87"/>
      <c r="H28" s="148">
        <f>+H22+H26+H27</f>
        <v>0</v>
      </c>
      <c r="I28" s="87"/>
      <c r="J28" s="148">
        <f>+J22+J26+J27</f>
        <v>0</v>
      </c>
      <c r="K28" s="87"/>
      <c r="L28" s="148">
        <f>+L22+L26+L27</f>
        <v>-40377182396</v>
      </c>
      <c r="M28" s="87"/>
      <c r="N28" s="148">
        <f>+N22+N26+N27</f>
        <v>-38764164116</v>
      </c>
      <c r="P28" s="89">
        <f>BS!H87-'SH-Sep'!N28</f>
        <v>0</v>
      </c>
    </row>
    <row r="29" spans="1:16" ht="22.5" customHeight="1" thickTop="1" x14ac:dyDescent="0.5"/>
    <row r="30" spans="1:16" ht="22.5" customHeight="1" x14ac:dyDescent="0.5">
      <c r="L30" s="63"/>
    </row>
  </sheetData>
  <mergeCells count="3">
    <mergeCell ref="D13:N13"/>
    <mergeCell ref="D6:N6"/>
    <mergeCell ref="J7:L7"/>
  </mergeCells>
  <pageMargins left="0.78740157480314998" right="0.70866141732283505" top="0.53" bottom="0.41" header="0.39" footer="0.32"/>
  <pageSetup paperSize="9" scale="80" firstPageNumber="15" fitToHeight="2" orientation="landscape" useFirstPageNumber="1" r:id="rId1"/>
  <headerFooter>
    <oddFooter xml:space="preserve">&amp;LThe accompanying notes are an integral part of these financial statements.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7"/>
  <sheetViews>
    <sheetView view="pageBreakPreview" topLeftCell="A42" zoomScaleNormal="90" zoomScaleSheetLayoutView="100" workbookViewId="0">
      <selection activeCell="A74" sqref="A74"/>
    </sheetView>
  </sheetViews>
  <sheetFormatPr defaultColWidth="9.140625" defaultRowHeight="21" customHeight="1" x14ac:dyDescent="0.45"/>
  <cols>
    <col min="1" max="1" width="49.85546875" style="15" customWidth="1"/>
    <col min="2" max="2" width="7.140625" style="202" customWidth="1"/>
    <col min="3" max="3" width="3.85546875" style="202" customWidth="1"/>
    <col min="4" max="4" width="16.5703125" style="12" customWidth="1"/>
    <col min="5" max="5" width="1.140625" style="15" customWidth="1"/>
    <col min="6" max="6" width="16" style="12" customWidth="1"/>
    <col min="7" max="7" width="1.140625" style="15" customWidth="1"/>
    <col min="8" max="8" width="16.140625" style="12" customWidth="1"/>
    <col min="9" max="9" width="1.140625" style="15" customWidth="1"/>
    <col min="10" max="10" width="16" style="12" customWidth="1"/>
    <col min="11" max="11" width="1" style="15" customWidth="1"/>
    <col min="12" max="16384" width="9.140625" style="15"/>
  </cols>
  <sheetData>
    <row r="1" spans="1:10" ht="21" customHeight="1" x14ac:dyDescent="0.5">
      <c r="A1" s="3" t="s">
        <v>178</v>
      </c>
      <c r="B1" s="157"/>
      <c r="C1" s="157"/>
      <c r="D1" s="19"/>
      <c r="E1" s="158"/>
      <c r="F1" s="19"/>
      <c r="G1" s="158"/>
      <c r="H1" s="19"/>
      <c r="I1" s="158"/>
      <c r="J1" s="19"/>
    </row>
    <row r="2" spans="1:10" ht="21" customHeight="1" x14ac:dyDescent="0.5">
      <c r="A2" s="4" t="s">
        <v>150</v>
      </c>
      <c r="B2" s="157"/>
      <c r="C2" s="157"/>
      <c r="D2" s="19"/>
      <c r="E2" s="158"/>
      <c r="F2" s="19"/>
      <c r="G2" s="158"/>
      <c r="H2" s="19"/>
      <c r="I2" s="158"/>
      <c r="J2" s="19"/>
    </row>
    <row r="3" spans="1:10" ht="21" customHeight="1" x14ac:dyDescent="0.5">
      <c r="A3" s="3" t="s">
        <v>200</v>
      </c>
      <c r="B3" s="157"/>
      <c r="C3" s="157"/>
      <c r="D3" s="19"/>
      <c r="E3" s="158"/>
      <c r="F3" s="19"/>
      <c r="G3" s="158"/>
      <c r="H3" s="19"/>
      <c r="I3" s="158"/>
      <c r="J3" s="19"/>
    </row>
    <row r="4" spans="1:10" ht="21" customHeight="1" x14ac:dyDescent="0.45">
      <c r="A4" s="159"/>
      <c r="B4" s="157"/>
      <c r="C4" s="157"/>
      <c r="D4" s="19"/>
      <c r="E4" s="158"/>
      <c r="F4" s="19"/>
      <c r="G4" s="158"/>
      <c r="H4" s="19"/>
      <c r="I4" s="158"/>
      <c r="J4" s="19"/>
    </row>
    <row r="5" spans="1:10" ht="21" customHeight="1" x14ac:dyDescent="0.45">
      <c r="A5" s="159"/>
      <c r="B5" s="157"/>
      <c r="C5" s="157"/>
      <c r="D5" s="160"/>
      <c r="E5" s="161"/>
      <c r="F5" s="160"/>
      <c r="G5" s="161"/>
      <c r="H5" s="160"/>
      <c r="I5" s="161"/>
      <c r="J5" s="162" t="s">
        <v>170</v>
      </c>
    </row>
    <row r="6" spans="1:10" ht="21" customHeight="1" x14ac:dyDescent="0.45">
      <c r="A6" s="159"/>
      <c r="B6" s="157"/>
      <c r="C6" s="157"/>
      <c r="D6" s="208" t="s">
        <v>54</v>
      </c>
      <c r="E6" s="208"/>
      <c r="F6" s="208"/>
      <c r="G6" s="159"/>
      <c r="H6" s="208" t="s">
        <v>55</v>
      </c>
      <c r="I6" s="208"/>
      <c r="J6" s="208"/>
    </row>
    <row r="7" spans="1:10" ht="21" customHeight="1" x14ac:dyDescent="0.45">
      <c r="A7" s="159"/>
      <c r="B7" s="23"/>
      <c r="C7" s="23"/>
      <c r="D7" s="163" t="s">
        <v>192</v>
      </c>
      <c r="E7" s="164"/>
      <c r="F7" s="163" t="s">
        <v>56</v>
      </c>
      <c r="G7" s="164"/>
      <c r="H7" s="163" t="s">
        <v>192</v>
      </c>
      <c r="I7" s="164"/>
      <c r="J7" s="163" t="s">
        <v>56</v>
      </c>
    </row>
    <row r="8" spans="1:10" ht="21" customHeight="1" x14ac:dyDescent="0.45">
      <c r="A8" s="165" t="s">
        <v>108</v>
      </c>
      <c r="B8" s="18"/>
      <c r="C8" s="18"/>
      <c r="D8" s="9"/>
      <c r="E8" s="11"/>
      <c r="F8" s="9"/>
      <c r="G8" s="11"/>
      <c r="H8" s="9"/>
      <c r="I8" s="11"/>
      <c r="J8" s="9"/>
    </row>
    <row r="9" spans="1:10" ht="21" customHeight="1" x14ac:dyDescent="0.45">
      <c r="A9" s="166" t="s">
        <v>173</v>
      </c>
      <c r="B9" s="18"/>
      <c r="C9" s="18"/>
      <c r="D9" s="9">
        <v>227339492</v>
      </c>
      <c r="E9" s="27"/>
      <c r="F9" s="9">
        <v>4556916695</v>
      </c>
      <c r="G9" s="2"/>
      <c r="H9" s="9">
        <v>306026471</v>
      </c>
      <c r="I9" s="2"/>
      <c r="J9" s="9">
        <v>4475724010</v>
      </c>
    </row>
    <row r="10" spans="1:10" ht="21" customHeight="1" x14ac:dyDescent="0.45">
      <c r="A10" s="167" t="s">
        <v>109</v>
      </c>
      <c r="B10" s="18"/>
      <c r="C10" s="18"/>
      <c r="D10" s="9"/>
      <c r="E10" s="27"/>
      <c r="F10" s="9"/>
      <c r="G10" s="2"/>
      <c r="H10" s="9"/>
      <c r="I10" s="27"/>
      <c r="J10" s="9"/>
    </row>
    <row r="11" spans="1:10" ht="21" customHeight="1" x14ac:dyDescent="0.45">
      <c r="A11" s="166" t="s">
        <v>162</v>
      </c>
      <c r="B11" s="18"/>
      <c r="C11" s="18"/>
      <c r="D11" s="9">
        <v>746089755</v>
      </c>
      <c r="E11" s="27"/>
      <c r="F11" s="168">
        <v>742126121</v>
      </c>
      <c r="G11" s="169"/>
      <c r="H11" s="168">
        <v>638009157</v>
      </c>
      <c r="I11" s="170"/>
      <c r="J11" s="168">
        <v>636506294</v>
      </c>
    </row>
    <row r="12" spans="1:10" ht="21" customHeight="1" x14ac:dyDescent="0.45">
      <c r="A12" s="166" t="s">
        <v>209</v>
      </c>
      <c r="B12" s="18"/>
      <c r="C12" s="18"/>
      <c r="D12" s="9">
        <v>4546786</v>
      </c>
      <c r="E12" s="27"/>
      <c r="F12" s="168">
        <v>8032163</v>
      </c>
      <c r="G12" s="169"/>
      <c r="H12" s="171">
        <v>4546786</v>
      </c>
      <c r="I12" s="170"/>
      <c r="J12" s="168">
        <v>8032163</v>
      </c>
    </row>
    <row r="13" spans="1:10" ht="21" customHeight="1" x14ac:dyDescent="0.45">
      <c r="A13" s="166" t="s">
        <v>151</v>
      </c>
      <c r="B13" s="18"/>
      <c r="C13" s="18"/>
      <c r="D13" s="9">
        <v>431970776</v>
      </c>
      <c r="E13" s="27"/>
      <c r="F13" s="168">
        <v>-74163700</v>
      </c>
      <c r="G13" s="169"/>
      <c r="H13" s="168">
        <v>431970776</v>
      </c>
      <c r="I13" s="170"/>
      <c r="J13" s="172">
        <v>-74067097</v>
      </c>
    </row>
    <row r="14" spans="1:10" ht="21" customHeight="1" x14ac:dyDescent="0.45">
      <c r="A14" s="166" t="s">
        <v>211</v>
      </c>
      <c r="B14" s="18"/>
      <c r="C14" s="18"/>
      <c r="D14" s="9">
        <v>-239191521</v>
      </c>
      <c r="E14" s="27"/>
      <c r="F14" s="168">
        <v>-2770243458</v>
      </c>
      <c r="G14" s="169"/>
      <c r="H14" s="168">
        <v>-239564096</v>
      </c>
      <c r="I14" s="170"/>
      <c r="J14" s="172">
        <v>-2769857183</v>
      </c>
    </row>
    <row r="15" spans="1:10" ht="21" customHeight="1" x14ac:dyDescent="0.45">
      <c r="A15" s="166" t="s">
        <v>183</v>
      </c>
      <c r="B15" s="18"/>
      <c r="C15" s="18"/>
      <c r="D15" s="9">
        <v>973309</v>
      </c>
      <c r="E15" s="27"/>
      <c r="F15" s="168">
        <v>6929493</v>
      </c>
      <c r="G15" s="169"/>
      <c r="H15" s="168">
        <v>973309</v>
      </c>
      <c r="I15" s="170"/>
      <c r="J15" s="172">
        <v>6929493</v>
      </c>
    </row>
    <row r="16" spans="1:10" ht="21" customHeight="1" x14ac:dyDescent="0.45">
      <c r="A16" s="166" t="s">
        <v>213</v>
      </c>
      <c r="B16" s="18"/>
      <c r="C16" s="18"/>
      <c r="D16" s="9">
        <v>9396409</v>
      </c>
      <c r="E16" s="27"/>
      <c r="F16" s="168">
        <v>45281366</v>
      </c>
      <c r="G16" s="169"/>
      <c r="H16" s="168">
        <v>9396407</v>
      </c>
      <c r="I16" s="170"/>
      <c r="J16" s="172">
        <v>16341998</v>
      </c>
    </row>
    <row r="17" spans="1:10" ht="21" customHeight="1" x14ac:dyDescent="0.45">
      <c r="A17" s="166" t="s">
        <v>227</v>
      </c>
      <c r="B17" s="18"/>
      <c r="C17" s="18"/>
      <c r="D17" s="9">
        <v>95474910</v>
      </c>
      <c r="E17" s="27"/>
      <c r="F17" s="168">
        <v>0</v>
      </c>
      <c r="G17" s="169"/>
      <c r="H17" s="168">
        <v>95474910</v>
      </c>
      <c r="I17" s="170"/>
      <c r="J17" s="172">
        <v>0</v>
      </c>
    </row>
    <row r="18" spans="1:10" ht="21" customHeight="1" x14ac:dyDescent="0.45">
      <c r="A18" s="166" t="s">
        <v>152</v>
      </c>
      <c r="B18" s="18"/>
      <c r="C18" s="18"/>
      <c r="D18" s="9">
        <v>19119401</v>
      </c>
      <c r="E18" s="27"/>
      <c r="F18" s="168">
        <v>20545454</v>
      </c>
      <c r="G18" s="169"/>
      <c r="H18" s="171">
        <v>16176080</v>
      </c>
      <c r="I18" s="170"/>
      <c r="J18" s="171">
        <v>16698008</v>
      </c>
    </row>
    <row r="19" spans="1:10" ht="21" customHeight="1" x14ac:dyDescent="0.45">
      <c r="A19" s="166" t="s">
        <v>153</v>
      </c>
      <c r="B19" s="18"/>
      <c r="C19" s="18"/>
      <c r="D19" s="9">
        <v>381821</v>
      </c>
      <c r="E19" s="27"/>
      <c r="F19" s="168">
        <v>-18460987</v>
      </c>
      <c r="G19" s="173"/>
      <c r="H19" s="168">
        <v>381821</v>
      </c>
      <c r="I19" s="170"/>
      <c r="J19" s="168">
        <v>-18460987</v>
      </c>
    </row>
    <row r="20" spans="1:10" ht="21" customHeight="1" x14ac:dyDescent="0.45">
      <c r="A20" s="166" t="s">
        <v>210</v>
      </c>
      <c r="B20" s="18"/>
      <c r="C20" s="18"/>
      <c r="D20" s="9">
        <v>-205607</v>
      </c>
      <c r="E20" s="27"/>
      <c r="F20" s="168">
        <v>-172731</v>
      </c>
      <c r="G20" s="169"/>
      <c r="H20" s="168">
        <v>-205607</v>
      </c>
      <c r="I20" s="169"/>
      <c r="J20" s="169">
        <v>-149170</v>
      </c>
    </row>
    <row r="21" spans="1:10" ht="21" customHeight="1" x14ac:dyDescent="0.45">
      <c r="A21" s="174" t="s">
        <v>228</v>
      </c>
      <c r="B21" s="18"/>
      <c r="C21" s="18"/>
      <c r="D21" s="10">
        <v>87174079</v>
      </c>
      <c r="E21" s="13"/>
      <c r="F21" s="171">
        <v>-2987371</v>
      </c>
      <c r="G21" s="175"/>
      <c r="H21" s="29">
        <v>0</v>
      </c>
      <c r="I21" s="176"/>
      <c r="J21" s="29">
        <v>0</v>
      </c>
    </row>
    <row r="22" spans="1:10" ht="21" customHeight="1" x14ac:dyDescent="0.45">
      <c r="A22" s="174" t="s">
        <v>71</v>
      </c>
      <c r="B22" s="18"/>
      <c r="C22" s="18"/>
      <c r="D22" s="10">
        <v>905136310</v>
      </c>
      <c r="E22" s="13"/>
      <c r="F22" s="171">
        <v>1034740671</v>
      </c>
      <c r="G22" s="175"/>
      <c r="H22" s="29">
        <v>900428912</v>
      </c>
      <c r="I22" s="176"/>
      <c r="J22" s="29">
        <v>1025329020</v>
      </c>
    </row>
    <row r="23" spans="1:10" ht="21" customHeight="1" x14ac:dyDescent="0.45">
      <c r="A23" s="166" t="s">
        <v>64</v>
      </c>
      <c r="B23" s="18"/>
      <c r="C23" s="18"/>
      <c r="D23" s="10">
        <v>0</v>
      </c>
      <c r="E23" s="9"/>
      <c r="F23" s="168">
        <v>0</v>
      </c>
      <c r="G23" s="169"/>
      <c r="H23" s="168">
        <v>-114400871</v>
      </c>
      <c r="I23" s="171"/>
      <c r="J23" s="169">
        <v>-56100000</v>
      </c>
    </row>
    <row r="24" spans="1:10" ht="21" customHeight="1" x14ac:dyDescent="0.45">
      <c r="A24" s="166" t="s">
        <v>229</v>
      </c>
      <c r="B24" s="18"/>
      <c r="C24" s="18"/>
      <c r="D24" s="177">
        <v>13320291</v>
      </c>
      <c r="E24" s="178"/>
      <c r="F24" s="179">
        <v>-21212459</v>
      </c>
      <c r="G24" s="180"/>
      <c r="H24" s="181">
        <v>-17383814</v>
      </c>
      <c r="I24" s="182"/>
      <c r="J24" s="183">
        <v>-31858998</v>
      </c>
    </row>
    <row r="25" spans="1:10" ht="21" customHeight="1" x14ac:dyDescent="0.45">
      <c r="A25" s="167" t="s">
        <v>111</v>
      </c>
      <c r="B25" s="18"/>
      <c r="C25" s="18"/>
      <c r="D25" s="24"/>
      <c r="E25" s="13"/>
      <c r="F25" s="34"/>
      <c r="G25" s="6"/>
      <c r="H25" s="6"/>
      <c r="I25" s="25"/>
      <c r="J25" s="6"/>
    </row>
    <row r="26" spans="1:10" ht="21" customHeight="1" x14ac:dyDescent="0.45">
      <c r="A26" s="167" t="s">
        <v>112</v>
      </c>
      <c r="B26" s="18"/>
      <c r="C26" s="18"/>
      <c r="D26" s="184">
        <v>2301526211</v>
      </c>
      <c r="E26" s="27"/>
      <c r="F26" s="184">
        <v>3527331257</v>
      </c>
      <c r="G26" s="2"/>
      <c r="H26" s="184">
        <v>2031830241</v>
      </c>
      <c r="I26" s="27"/>
      <c r="J26" s="184">
        <v>3235067551</v>
      </c>
    </row>
    <row r="27" spans="1:10" ht="21" customHeight="1" x14ac:dyDescent="0.45">
      <c r="A27" s="167" t="s">
        <v>110</v>
      </c>
      <c r="B27" s="18"/>
      <c r="C27" s="18"/>
      <c r="D27" s="9"/>
      <c r="E27" s="28"/>
      <c r="F27" s="9"/>
      <c r="G27" s="11"/>
      <c r="H27" s="9"/>
      <c r="I27" s="28"/>
      <c r="J27" s="9"/>
    </row>
    <row r="28" spans="1:10" ht="21" customHeight="1" x14ac:dyDescent="0.45">
      <c r="A28" s="166" t="s">
        <v>113</v>
      </c>
      <c r="B28" s="18"/>
      <c r="C28" s="18"/>
      <c r="D28" s="9">
        <v>51675291</v>
      </c>
      <c r="E28" s="27"/>
      <c r="F28" s="168">
        <v>76297349</v>
      </c>
      <c r="G28" s="169"/>
      <c r="H28" s="168">
        <v>102890592</v>
      </c>
      <c r="I28" s="170"/>
      <c r="J28" s="168">
        <v>82311832</v>
      </c>
    </row>
    <row r="29" spans="1:10" ht="21" customHeight="1" x14ac:dyDescent="0.45">
      <c r="A29" s="166" t="s">
        <v>154</v>
      </c>
      <c r="B29" s="18"/>
      <c r="C29" s="18"/>
      <c r="D29" s="9">
        <v>-41765701</v>
      </c>
      <c r="E29" s="27"/>
      <c r="F29" s="168">
        <v>-2601482</v>
      </c>
      <c r="G29" s="169"/>
      <c r="H29" s="29">
        <v>-50282540</v>
      </c>
      <c r="I29" s="170"/>
      <c r="J29" s="29">
        <v>-23820790</v>
      </c>
    </row>
    <row r="30" spans="1:10" ht="21" customHeight="1" x14ac:dyDescent="0.45">
      <c r="A30" s="166" t="s">
        <v>26</v>
      </c>
      <c r="B30" s="18"/>
      <c r="C30" s="18"/>
      <c r="D30" s="13">
        <v>-2736577761</v>
      </c>
      <c r="E30" s="185"/>
      <c r="F30" s="29">
        <v>-784409073</v>
      </c>
      <c r="G30" s="175"/>
      <c r="H30" s="29">
        <v>-2734552235</v>
      </c>
      <c r="I30" s="176"/>
      <c r="J30" s="29">
        <v>-787045999</v>
      </c>
    </row>
    <row r="31" spans="1:10" ht="21" customHeight="1" x14ac:dyDescent="0.45">
      <c r="A31" s="166" t="s">
        <v>114</v>
      </c>
      <c r="B31" s="18"/>
      <c r="C31" s="18"/>
      <c r="D31" s="9">
        <v>674482191</v>
      </c>
      <c r="E31" s="27"/>
      <c r="F31" s="168">
        <v>-5179534</v>
      </c>
      <c r="G31" s="169"/>
      <c r="H31" s="29">
        <v>698350720</v>
      </c>
      <c r="I31" s="170"/>
      <c r="J31" s="168">
        <v>19112283</v>
      </c>
    </row>
    <row r="32" spans="1:10" ht="21" customHeight="1" x14ac:dyDescent="0.45">
      <c r="A32" s="166" t="s">
        <v>115</v>
      </c>
      <c r="B32" s="18"/>
      <c r="C32" s="18"/>
      <c r="D32" s="9">
        <v>-926614</v>
      </c>
      <c r="E32" s="27"/>
      <c r="F32" s="168">
        <v>10298599</v>
      </c>
      <c r="G32" s="169"/>
      <c r="H32" s="168">
        <v>-1004615</v>
      </c>
      <c r="I32" s="170"/>
      <c r="J32" s="168">
        <v>9834639</v>
      </c>
    </row>
    <row r="33" spans="1:12" ht="21" customHeight="1" x14ac:dyDescent="0.45">
      <c r="A33" s="166" t="s">
        <v>116</v>
      </c>
      <c r="B33" s="18"/>
      <c r="C33" s="18"/>
      <c r="D33" s="9">
        <v>2809275341</v>
      </c>
      <c r="E33" s="27"/>
      <c r="F33" s="168">
        <v>809027343</v>
      </c>
      <c r="G33" s="169"/>
      <c r="H33" s="168">
        <v>2778956368</v>
      </c>
      <c r="I33" s="170"/>
      <c r="J33" s="168">
        <v>817320194</v>
      </c>
    </row>
    <row r="34" spans="1:12" ht="21" customHeight="1" x14ac:dyDescent="0.45">
      <c r="A34" s="166" t="s">
        <v>155</v>
      </c>
      <c r="B34" s="18"/>
      <c r="C34" s="18"/>
      <c r="D34" s="9">
        <v>101617363</v>
      </c>
      <c r="E34" s="27"/>
      <c r="F34" s="168">
        <v>5553045</v>
      </c>
      <c r="G34" s="169"/>
      <c r="H34" s="168">
        <v>103263008</v>
      </c>
      <c r="I34" s="170"/>
      <c r="J34" s="168">
        <v>-247461</v>
      </c>
    </row>
    <row r="35" spans="1:12" ht="21" customHeight="1" x14ac:dyDescent="0.45">
      <c r="A35" s="166" t="s">
        <v>44</v>
      </c>
      <c r="B35" s="18"/>
      <c r="C35" s="18"/>
      <c r="D35" s="9">
        <v>-162798632</v>
      </c>
      <c r="E35" s="27"/>
      <c r="F35" s="168">
        <v>21975896</v>
      </c>
      <c r="G35" s="169"/>
      <c r="H35" s="168">
        <v>-190176903</v>
      </c>
      <c r="I35" s="170"/>
      <c r="J35" s="168">
        <v>-18730931</v>
      </c>
    </row>
    <row r="36" spans="1:12" ht="21" customHeight="1" x14ac:dyDescent="0.45">
      <c r="A36" s="167" t="s">
        <v>118</v>
      </c>
      <c r="B36" s="18"/>
      <c r="C36" s="18"/>
      <c r="D36" s="184">
        <f>SUM(D26:D35)</f>
        <v>2996507689</v>
      </c>
      <c r="E36" s="27"/>
      <c r="F36" s="184">
        <f>SUM(F26:F35)</f>
        <v>3658293400</v>
      </c>
      <c r="G36" s="2"/>
      <c r="H36" s="184">
        <f>SUM(H26:H35)</f>
        <v>2739274636</v>
      </c>
      <c r="I36" s="27"/>
      <c r="J36" s="184">
        <f>SUM(J26:J35)</f>
        <v>3333801318</v>
      </c>
    </row>
    <row r="37" spans="1:12" ht="21" customHeight="1" x14ac:dyDescent="0.45">
      <c r="A37" s="166" t="s">
        <v>117</v>
      </c>
      <c r="B37" s="18"/>
      <c r="C37" s="18"/>
      <c r="D37" s="10">
        <v>-10780385</v>
      </c>
      <c r="E37" s="27"/>
      <c r="F37" s="171">
        <v>-7098259</v>
      </c>
      <c r="G37" s="169"/>
      <c r="H37" s="171">
        <v>-9870145</v>
      </c>
      <c r="I37" s="171"/>
      <c r="J37" s="171">
        <v>-5115250</v>
      </c>
    </row>
    <row r="38" spans="1:12" ht="21" customHeight="1" x14ac:dyDescent="0.45">
      <c r="A38" s="166" t="s">
        <v>119</v>
      </c>
      <c r="B38" s="18"/>
      <c r="C38" s="18"/>
      <c r="D38" s="168">
        <v>-36904802</v>
      </c>
      <c r="E38" s="27"/>
      <c r="F38" s="168">
        <v>-24957381</v>
      </c>
      <c r="G38" s="168"/>
      <c r="H38" s="168">
        <v>-1874870</v>
      </c>
      <c r="I38" s="186"/>
      <c r="J38" s="169">
        <v>-1300303</v>
      </c>
    </row>
    <row r="39" spans="1:12" ht="21" customHeight="1" x14ac:dyDescent="0.45">
      <c r="A39" s="166" t="s">
        <v>214</v>
      </c>
      <c r="B39" s="18"/>
      <c r="C39" s="18"/>
      <c r="D39" s="168">
        <v>12238571</v>
      </c>
      <c r="E39" s="27"/>
      <c r="F39" s="168">
        <v>0</v>
      </c>
      <c r="G39" s="168"/>
      <c r="H39" s="168">
        <v>12238571</v>
      </c>
      <c r="I39" s="186"/>
      <c r="J39" s="169">
        <v>0</v>
      </c>
    </row>
    <row r="40" spans="1:12" ht="21" customHeight="1" x14ac:dyDescent="0.45">
      <c r="A40" s="14" t="s">
        <v>120</v>
      </c>
      <c r="B40" s="18"/>
      <c r="C40" s="18"/>
      <c r="D40" s="187">
        <f>SUM(D36:D39)</f>
        <v>2961061073</v>
      </c>
      <c r="E40" s="187">
        <f t="shared" ref="E40:J40" si="0">SUM(E36:E39)</f>
        <v>0</v>
      </c>
      <c r="F40" s="187">
        <f t="shared" si="0"/>
        <v>3626237760</v>
      </c>
      <c r="G40" s="187">
        <f t="shared" si="0"/>
        <v>0</v>
      </c>
      <c r="H40" s="187">
        <f t="shared" si="0"/>
        <v>2739768192</v>
      </c>
      <c r="I40" s="187">
        <f t="shared" si="0"/>
        <v>0</v>
      </c>
      <c r="J40" s="187">
        <f t="shared" si="0"/>
        <v>3327385765</v>
      </c>
      <c r="L40" s="15" t="s">
        <v>195</v>
      </c>
    </row>
    <row r="41" spans="1:12" ht="21" customHeight="1" x14ac:dyDescent="0.45">
      <c r="A41" s="14"/>
      <c r="B41" s="18"/>
      <c r="C41" s="18"/>
      <c r="D41" s="92"/>
      <c r="E41" s="5"/>
      <c r="F41" s="92"/>
      <c r="G41" s="8"/>
      <c r="H41" s="92"/>
      <c r="I41" s="5"/>
      <c r="J41" s="92"/>
    </row>
    <row r="42" spans="1:12" ht="21" customHeight="1" x14ac:dyDescent="0.5">
      <c r="A42" s="3" t="s">
        <v>178</v>
      </c>
      <c r="B42" s="157"/>
      <c r="C42" s="157"/>
      <c r="D42" s="19"/>
      <c r="E42" s="158"/>
      <c r="F42" s="19"/>
      <c r="G42" s="158"/>
      <c r="H42" s="19"/>
      <c r="I42" s="158"/>
      <c r="J42" s="19"/>
    </row>
    <row r="43" spans="1:12" ht="21" customHeight="1" x14ac:dyDescent="0.5">
      <c r="A43" s="4" t="s">
        <v>181</v>
      </c>
      <c r="B43" s="157"/>
      <c r="C43" s="157"/>
      <c r="D43" s="19"/>
      <c r="E43" s="158"/>
      <c r="F43" s="19"/>
      <c r="G43" s="158"/>
      <c r="H43" s="19"/>
      <c r="I43" s="158"/>
      <c r="J43" s="19"/>
    </row>
    <row r="44" spans="1:12" ht="21" customHeight="1" x14ac:dyDescent="0.5">
      <c r="A44" s="3" t="s">
        <v>200</v>
      </c>
      <c r="B44" s="157"/>
      <c r="C44" s="157"/>
      <c r="D44" s="19"/>
      <c r="E44" s="158"/>
      <c r="F44" s="19"/>
      <c r="G44" s="158"/>
      <c r="H44" s="19"/>
      <c r="I44" s="158"/>
      <c r="J44" s="19"/>
    </row>
    <row r="45" spans="1:12" ht="21" customHeight="1" x14ac:dyDescent="0.45">
      <c r="A45" s="159"/>
      <c r="B45" s="157"/>
      <c r="C45" s="157"/>
      <c r="D45" s="19"/>
      <c r="E45" s="158"/>
      <c r="F45" s="19"/>
      <c r="G45" s="158"/>
      <c r="H45" s="19"/>
      <c r="I45" s="158"/>
      <c r="J45" s="19"/>
    </row>
    <row r="46" spans="1:12" ht="21" customHeight="1" x14ac:dyDescent="0.45">
      <c r="A46" s="159"/>
      <c r="B46" s="157"/>
      <c r="C46" s="157"/>
      <c r="D46" s="160"/>
      <c r="E46" s="161"/>
      <c r="F46" s="160"/>
      <c r="G46" s="161"/>
      <c r="H46" s="160"/>
      <c r="I46" s="161"/>
      <c r="J46" s="162" t="s">
        <v>170</v>
      </c>
    </row>
    <row r="47" spans="1:12" ht="21" customHeight="1" x14ac:dyDescent="0.45">
      <c r="A47" s="159"/>
      <c r="B47" s="157"/>
      <c r="C47" s="157"/>
      <c r="D47" s="208" t="s">
        <v>54</v>
      </c>
      <c r="E47" s="208"/>
      <c r="F47" s="208"/>
      <c r="G47" s="159"/>
      <c r="H47" s="208" t="s">
        <v>55</v>
      </c>
      <c r="I47" s="208"/>
      <c r="J47" s="208"/>
    </row>
    <row r="48" spans="1:12" ht="21" customHeight="1" x14ac:dyDescent="0.45">
      <c r="A48" s="159"/>
      <c r="B48" s="23"/>
      <c r="C48" s="23"/>
      <c r="D48" s="163" t="s">
        <v>192</v>
      </c>
      <c r="E48" s="164"/>
      <c r="F48" s="163" t="s">
        <v>56</v>
      </c>
      <c r="G48" s="164"/>
      <c r="H48" s="163" t="s">
        <v>192</v>
      </c>
      <c r="I48" s="164"/>
      <c r="J48" s="163" t="s">
        <v>56</v>
      </c>
    </row>
    <row r="49" spans="1:10" ht="21" customHeight="1" x14ac:dyDescent="0.45">
      <c r="A49" s="165" t="s">
        <v>121</v>
      </c>
      <c r="B49" s="18"/>
      <c r="C49" s="18"/>
      <c r="D49" s="9"/>
      <c r="E49" s="26"/>
      <c r="F49" s="9"/>
      <c r="G49" s="2"/>
      <c r="H49" s="9"/>
      <c r="I49" s="26"/>
      <c r="J49" s="9"/>
    </row>
    <row r="50" spans="1:10" ht="21" customHeight="1" x14ac:dyDescent="0.45">
      <c r="A50" s="166" t="s">
        <v>158</v>
      </c>
      <c r="B50" s="18"/>
      <c r="C50" s="18"/>
      <c r="D50" s="9">
        <v>-41522934</v>
      </c>
      <c r="E50" s="26"/>
      <c r="F50" s="168">
        <v>-52124300</v>
      </c>
      <c r="G50" s="169"/>
      <c r="H50" s="168">
        <v>-56254598</v>
      </c>
      <c r="I50" s="188"/>
      <c r="J50" s="169">
        <v>-35784832</v>
      </c>
    </row>
    <row r="51" spans="1:10" ht="21" customHeight="1" x14ac:dyDescent="0.45">
      <c r="A51" s="166" t="s">
        <v>156</v>
      </c>
      <c r="B51" s="18"/>
      <c r="C51" s="18"/>
      <c r="D51" s="9">
        <v>-479226821</v>
      </c>
      <c r="E51" s="26"/>
      <c r="F51" s="168">
        <v>-367390842</v>
      </c>
      <c r="G51" s="169"/>
      <c r="H51" s="168">
        <v>-466013729</v>
      </c>
      <c r="I51" s="188"/>
      <c r="J51" s="168">
        <v>-315893966</v>
      </c>
    </row>
    <row r="52" spans="1:10" ht="21" customHeight="1" x14ac:dyDescent="0.45">
      <c r="A52" s="174" t="s">
        <v>122</v>
      </c>
      <c r="B52" s="18"/>
      <c r="C52" s="18"/>
      <c r="D52" s="9">
        <v>205607</v>
      </c>
      <c r="E52" s="26"/>
      <c r="F52" s="168">
        <v>194006</v>
      </c>
      <c r="G52" s="169"/>
      <c r="H52" s="168">
        <v>205607</v>
      </c>
      <c r="I52" s="188"/>
      <c r="J52" s="168">
        <v>168329</v>
      </c>
    </row>
    <row r="53" spans="1:10" ht="21" customHeight="1" x14ac:dyDescent="0.45">
      <c r="A53" s="166" t="s">
        <v>157</v>
      </c>
      <c r="B53" s="18"/>
      <c r="C53" s="18"/>
      <c r="D53" s="9">
        <v>-3673795</v>
      </c>
      <c r="E53" s="26"/>
      <c r="F53" s="168">
        <v>-2124750</v>
      </c>
      <c r="G53" s="169"/>
      <c r="H53" s="168">
        <v>-2295895</v>
      </c>
      <c r="I53" s="188"/>
      <c r="J53" s="168">
        <v>-859860</v>
      </c>
    </row>
    <row r="54" spans="1:10" ht="21" customHeight="1" x14ac:dyDescent="0.45">
      <c r="A54" s="166" t="s">
        <v>123</v>
      </c>
      <c r="B54" s="18"/>
      <c r="C54" s="18"/>
      <c r="D54" s="9">
        <v>22600871</v>
      </c>
      <c r="E54" s="6"/>
      <c r="F54" s="168">
        <v>0</v>
      </c>
      <c r="G54" s="180"/>
      <c r="H54" s="168">
        <v>114400871</v>
      </c>
      <c r="I54" s="169"/>
      <c r="J54" s="169">
        <v>56100000</v>
      </c>
    </row>
    <row r="55" spans="1:10" ht="21" customHeight="1" x14ac:dyDescent="0.45">
      <c r="A55" s="14" t="s">
        <v>124</v>
      </c>
      <c r="B55" s="18"/>
      <c r="C55" s="18"/>
      <c r="D55" s="187">
        <f>SUM(D50:D54)</f>
        <v>-501617072</v>
      </c>
      <c r="E55" s="189"/>
      <c r="F55" s="187">
        <f>SUM(F50:F54)</f>
        <v>-421445886</v>
      </c>
      <c r="G55" s="189"/>
      <c r="H55" s="187">
        <f>SUM(H50:H54)</f>
        <v>-409957744</v>
      </c>
      <c r="I55" s="190"/>
      <c r="J55" s="187">
        <f>SUM(J50:J54)</f>
        <v>-296270329</v>
      </c>
    </row>
    <row r="56" spans="1:10" ht="21" customHeight="1" x14ac:dyDescent="0.45">
      <c r="A56" s="14"/>
      <c r="B56" s="18"/>
      <c r="C56" s="18"/>
      <c r="D56" s="16"/>
      <c r="E56" s="5"/>
      <c r="F56" s="16"/>
      <c r="G56" s="5"/>
      <c r="H56" s="16"/>
      <c r="I56" s="20"/>
      <c r="J56" s="16"/>
    </row>
    <row r="57" spans="1:10" ht="21" customHeight="1" x14ac:dyDescent="0.45">
      <c r="A57" s="165" t="s">
        <v>125</v>
      </c>
      <c r="B57" s="18"/>
      <c r="C57" s="18"/>
      <c r="D57" s="16" t="s">
        <v>3</v>
      </c>
      <c r="E57" s="7"/>
      <c r="F57" s="16" t="s">
        <v>3</v>
      </c>
      <c r="G57" s="7"/>
      <c r="H57" s="16" t="s">
        <v>3</v>
      </c>
      <c r="I57" s="21"/>
      <c r="J57" s="16" t="s">
        <v>3</v>
      </c>
    </row>
    <row r="58" spans="1:10" ht="21" customHeight="1" x14ac:dyDescent="0.45">
      <c r="A58" s="166" t="s">
        <v>126</v>
      </c>
      <c r="B58" s="18"/>
      <c r="C58" s="18"/>
      <c r="D58" s="2">
        <v>-88631954</v>
      </c>
      <c r="E58" s="6"/>
      <c r="F58" s="29">
        <v>-105843889</v>
      </c>
      <c r="G58" s="175"/>
      <c r="H58" s="171">
        <v>-83924556</v>
      </c>
      <c r="I58" s="188"/>
      <c r="J58" s="171">
        <v>-96029351</v>
      </c>
    </row>
    <row r="59" spans="1:10" ht="21" customHeight="1" x14ac:dyDescent="0.45">
      <c r="A59" s="191" t="s">
        <v>182</v>
      </c>
      <c r="B59" s="18"/>
      <c r="C59" s="18"/>
      <c r="D59" s="2"/>
      <c r="E59" s="6"/>
      <c r="F59" s="29"/>
      <c r="G59" s="6"/>
      <c r="H59" s="10"/>
      <c r="I59" s="26"/>
      <c r="J59" s="10"/>
    </row>
    <row r="60" spans="1:10" ht="21" customHeight="1" x14ac:dyDescent="0.45">
      <c r="A60" s="191" t="s">
        <v>132</v>
      </c>
      <c r="B60" s="18"/>
      <c r="C60" s="18"/>
      <c r="D60" s="10">
        <v>-42110249</v>
      </c>
      <c r="E60" s="6"/>
      <c r="F60" s="29">
        <v>-40251426</v>
      </c>
      <c r="G60" s="175"/>
      <c r="H60" s="171">
        <v>0</v>
      </c>
      <c r="I60" s="188"/>
      <c r="J60" s="171">
        <v>0</v>
      </c>
    </row>
    <row r="61" spans="1:10" ht="21" customHeight="1" x14ac:dyDescent="0.45">
      <c r="A61" s="174" t="s">
        <v>212</v>
      </c>
      <c r="B61" s="18"/>
      <c r="C61" s="18"/>
      <c r="D61" s="2">
        <v>-2246936237</v>
      </c>
      <c r="E61" s="6"/>
      <c r="F61" s="29">
        <v>-1254591582</v>
      </c>
      <c r="G61" s="5"/>
      <c r="H61" s="168">
        <v>-2246936237</v>
      </c>
      <c r="I61" s="192"/>
      <c r="J61" s="168">
        <v>-1254591582</v>
      </c>
    </row>
    <row r="62" spans="1:10" s="33" customFormat="1" ht="21" customHeight="1" x14ac:dyDescent="0.45">
      <c r="A62" s="191" t="s">
        <v>159</v>
      </c>
      <c r="B62" s="32"/>
      <c r="C62" s="32"/>
      <c r="D62" s="193">
        <v>-68304771</v>
      </c>
      <c r="E62" s="194"/>
      <c r="F62" s="29">
        <v>-70645600</v>
      </c>
      <c r="G62" s="5"/>
      <c r="H62" s="168">
        <v>-68304771</v>
      </c>
      <c r="I62" s="192"/>
      <c r="J62" s="168">
        <v>-70645600</v>
      </c>
    </row>
    <row r="63" spans="1:10" s="33" customFormat="1" ht="21" customHeight="1" x14ac:dyDescent="0.45">
      <c r="A63" s="191" t="s">
        <v>230</v>
      </c>
      <c r="B63" s="32"/>
      <c r="C63" s="32"/>
      <c r="D63" s="193">
        <v>-712235891</v>
      </c>
      <c r="E63" s="194"/>
      <c r="F63" s="29">
        <v>-492703170</v>
      </c>
      <c r="G63" s="5"/>
      <c r="H63" s="168">
        <v>-712235891</v>
      </c>
      <c r="I63" s="192"/>
      <c r="J63" s="168">
        <v>-492703170</v>
      </c>
    </row>
    <row r="64" spans="1:10" ht="21" customHeight="1" x14ac:dyDescent="0.45">
      <c r="A64" s="174" t="s">
        <v>160</v>
      </c>
      <c r="B64" s="18"/>
      <c r="C64" s="18"/>
      <c r="D64" s="10">
        <v>-15964747</v>
      </c>
      <c r="E64" s="6"/>
      <c r="F64" s="168">
        <v>-53141323</v>
      </c>
      <c r="G64" s="169"/>
      <c r="H64" s="168">
        <v>0</v>
      </c>
      <c r="I64" s="169"/>
      <c r="J64" s="169">
        <v>-840130</v>
      </c>
    </row>
    <row r="65" spans="1:10" ht="21" customHeight="1" x14ac:dyDescent="0.45">
      <c r="A65" s="166" t="s">
        <v>127</v>
      </c>
      <c r="B65" s="18"/>
      <c r="C65" s="18"/>
      <c r="D65" s="10">
        <v>-88200000</v>
      </c>
      <c r="E65" s="6"/>
      <c r="F65" s="168">
        <v>-53900000</v>
      </c>
      <c r="G65" s="175"/>
      <c r="H65" s="168">
        <v>0</v>
      </c>
      <c r="I65" s="169"/>
      <c r="J65" s="169">
        <v>0</v>
      </c>
    </row>
    <row r="66" spans="1:10" ht="21" customHeight="1" x14ac:dyDescent="0.45">
      <c r="A66" s="14" t="s">
        <v>128</v>
      </c>
      <c r="B66" s="18"/>
      <c r="C66" s="18"/>
      <c r="D66" s="187">
        <f>SUM(D58:D65)</f>
        <v>-3262383849</v>
      </c>
      <c r="E66" s="189"/>
      <c r="F66" s="187">
        <f>SUM(F58:F65)</f>
        <v>-2071076990</v>
      </c>
      <c r="G66" s="189"/>
      <c r="H66" s="187">
        <f>SUM(H58:H65)</f>
        <v>-3111401455</v>
      </c>
      <c r="I66" s="190"/>
      <c r="J66" s="187">
        <f>SUM(J58:J65)</f>
        <v>-1914809833</v>
      </c>
    </row>
    <row r="67" spans="1:10" ht="21" customHeight="1" x14ac:dyDescent="0.45">
      <c r="A67" s="14"/>
      <c r="B67" s="18"/>
      <c r="C67" s="18"/>
      <c r="D67" s="16"/>
      <c r="E67" s="7"/>
      <c r="F67" s="16"/>
      <c r="G67" s="7"/>
      <c r="H67" s="16"/>
      <c r="I67" s="21"/>
      <c r="J67" s="16"/>
    </row>
    <row r="68" spans="1:10" ht="21" customHeight="1" x14ac:dyDescent="0.45">
      <c r="A68" s="14" t="s">
        <v>129</v>
      </c>
      <c r="B68" s="18"/>
      <c r="C68" s="18"/>
      <c r="D68" s="13">
        <v>-802939848</v>
      </c>
      <c r="E68" s="195"/>
      <c r="F68" s="13">
        <v>1133714884</v>
      </c>
      <c r="G68" s="196"/>
      <c r="H68" s="13">
        <v>-781591007</v>
      </c>
      <c r="I68" s="195"/>
      <c r="J68" s="13">
        <v>1116305603</v>
      </c>
    </row>
    <row r="69" spans="1:10" ht="21" customHeight="1" x14ac:dyDescent="0.45">
      <c r="A69" s="166" t="s">
        <v>130</v>
      </c>
      <c r="B69" s="18"/>
      <c r="C69" s="18"/>
      <c r="D69" s="197">
        <v>1558770463</v>
      </c>
      <c r="E69" s="198"/>
      <c r="F69" s="197">
        <v>425055579</v>
      </c>
      <c r="G69" s="175"/>
      <c r="H69" s="197">
        <v>1472841805</v>
      </c>
      <c r="I69" s="198"/>
      <c r="J69" s="197">
        <v>356536202</v>
      </c>
    </row>
    <row r="70" spans="1:10" ht="21" customHeight="1" thickBot="1" x14ac:dyDescent="0.5">
      <c r="A70" s="14" t="s">
        <v>177</v>
      </c>
      <c r="B70" s="18"/>
      <c r="C70" s="18"/>
      <c r="D70" s="199">
        <f>SUM(D68:D69)</f>
        <v>755830615</v>
      </c>
      <c r="E70" s="22"/>
      <c r="F70" s="199">
        <f>SUM(F68:F69)</f>
        <v>1558770463</v>
      </c>
      <c r="G70" s="7"/>
      <c r="H70" s="199">
        <f>SUM(H68:H69)</f>
        <v>691250798</v>
      </c>
      <c r="I70" s="22"/>
      <c r="J70" s="199">
        <f>SUM(J68:J69)</f>
        <v>1472841805</v>
      </c>
    </row>
    <row r="71" spans="1:10" ht="21" customHeight="1" thickTop="1" x14ac:dyDescent="0.45">
      <c r="A71" s="14"/>
      <c r="B71" s="18"/>
      <c r="C71" s="18"/>
      <c r="D71" s="16"/>
      <c r="E71" s="22"/>
      <c r="F71" s="16"/>
      <c r="G71" s="7"/>
      <c r="H71" s="16"/>
      <c r="I71" s="22"/>
      <c r="J71" s="16"/>
    </row>
    <row r="72" spans="1:10" ht="21" customHeight="1" x14ac:dyDescent="0.45">
      <c r="A72" s="159" t="s">
        <v>131</v>
      </c>
      <c r="B72" s="17"/>
      <c r="C72" s="17"/>
      <c r="D72" s="12" t="s">
        <v>3</v>
      </c>
      <c r="F72" s="12" t="s">
        <v>3</v>
      </c>
    </row>
    <row r="73" spans="1:10" ht="21" customHeight="1" x14ac:dyDescent="0.45">
      <c r="A73" s="15" t="s">
        <v>231</v>
      </c>
      <c r="B73" s="17"/>
      <c r="C73" s="17"/>
      <c r="D73" s="12">
        <v>3821740</v>
      </c>
      <c r="F73" s="12">
        <v>0</v>
      </c>
      <c r="H73" s="12">
        <v>1949500</v>
      </c>
      <c r="J73" s="12">
        <v>0</v>
      </c>
    </row>
    <row r="74" spans="1:10" ht="21" customHeight="1" x14ac:dyDescent="0.45">
      <c r="A74" s="166" t="s">
        <v>161</v>
      </c>
      <c r="B74" s="17"/>
      <c r="C74" s="17"/>
      <c r="D74" s="12">
        <v>4653595</v>
      </c>
      <c r="F74" s="200">
        <v>17085984.27</v>
      </c>
      <c r="G74" s="201"/>
      <c r="H74" s="12">
        <v>4653595</v>
      </c>
      <c r="J74" s="200">
        <v>17085984.27</v>
      </c>
    </row>
    <row r="75" spans="1:10" ht="21" customHeight="1" x14ac:dyDescent="0.45">
      <c r="A75" s="15" t="s">
        <v>215</v>
      </c>
      <c r="D75" s="12">
        <v>500000000</v>
      </c>
      <c r="F75" s="12">
        <v>0</v>
      </c>
      <c r="H75" s="12">
        <v>500000000</v>
      </c>
      <c r="J75" s="12">
        <v>0</v>
      </c>
    </row>
    <row r="76" spans="1:10" ht="21" customHeight="1" x14ac:dyDescent="0.45">
      <c r="E76" s="203"/>
      <c r="F76" s="30"/>
      <c r="G76" s="203"/>
      <c r="H76" s="30"/>
      <c r="I76" s="203"/>
      <c r="J76" s="30"/>
    </row>
    <row r="77" spans="1:10" ht="21" customHeight="1" x14ac:dyDescent="0.45">
      <c r="D77" s="15"/>
    </row>
  </sheetData>
  <mergeCells count="4">
    <mergeCell ref="D47:F47"/>
    <mergeCell ref="H47:J47"/>
    <mergeCell ref="D6:F6"/>
    <mergeCell ref="H6:J6"/>
  </mergeCells>
  <pageMargins left="0.78740157480314965" right="0.35433070866141736" top="0.70866141732283472" bottom="0.51181102362204722" header="0.51181102362204722" footer="0.51181102362204722"/>
  <pageSetup paperSize="9" scale="80" firstPageNumber="17" orientation="portrait" useFirstPageNumber="1" r:id="rId1"/>
  <headerFooter>
    <oddFooter xml:space="preserve">&amp;LThe accompanying notes are an integral part of these financial statements.
</oddFooter>
  </headerFooter>
  <rowBreaks count="1" manualBreakCount="1">
    <brk id="4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5</vt:i4>
      </vt:variant>
      <vt:variant>
        <vt:lpstr>ช่วงที่มีชื่อ</vt:lpstr>
      </vt:variant>
      <vt:variant>
        <vt:i4>5</vt:i4>
      </vt:variant>
    </vt:vector>
  </HeadingPairs>
  <TitlesOfParts>
    <vt:vector size="10" baseType="lpstr">
      <vt:lpstr>BS</vt:lpstr>
      <vt:lpstr>PL</vt:lpstr>
      <vt:lpstr>SH-Conso</vt:lpstr>
      <vt:lpstr>SH-Sep</vt:lpstr>
      <vt:lpstr>CF</vt:lpstr>
      <vt:lpstr>BS!Print_Area</vt:lpstr>
      <vt:lpstr>CF!Print_Area</vt:lpstr>
      <vt:lpstr>PL!Print_Area</vt:lpstr>
      <vt:lpstr>'SH-Conso'!Print_Area</vt:lpstr>
      <vt:lpstr>'SH-Sep'!Print_Area</vt:lpstr>
    </vt:vector>
  </TitlesOfParts>
  <Company>KPMG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asornlum</dc:creator>
  <cp:lastModifiedBy>DIACOM5</cp:lastModifiedBy>
  <cp:lastPrinted>2019-02-28T06:39:47Z</cp:lastPrinted>
  <dcterms:created xsi:type="dcterms:W3CDTF">2004-12-30T01:51:22Z</dcterms:created>
  <dcterms:modified xsi:type="dcterms:W3CDTF">2019-02-28T06:39:49Z</dcterms:modified>
</cp:coreProperties>
</file>