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020" yWindow="15" windowWidth="10395" windowHeight="8085" activeTab="4"/>
  </bookViews>
  <sheets>
    <sheet name="BS" sheetId="1" r:id="rId1"/>
    <sheet name="PL" sheetId="6" r:id="rId2"/>
    <sheet name="SH-Conso" sheetId="2" r:id="rId3"/>
    <sheet name="SH-Sep" sheetId="5" r:id="rId4"/>
    <sheet name="CF" sheetId="8" r:id="rId5"/>
  </sheets>
  <externalReferences>
    <externalReference r:id="rId6"/>
    <externalReference r:id="rId7"/>
  </externalReferences>
  <definedNames>
    <definedName name="_xlnm.Print_Area" localSheetId="0">BS!$A$1:$K$105</definedName>
    <definedName name="_xlnm.Print_Area" localSheetId="4">CF!$A$1:$K$76</definedName>
    <definedName name="_xlnm.Print_Area" localSheetId="1">PL!$A$1:$K$71</definedName>
    <definedName name="_xlnm.Print_Area" localSheetId="2">'SH-Conso'!$A$1:$S$27</definedName>
    <definedName name="_xlnm.Print_Area" localSheetId="3">'SH-Sep'!$A$1:$O$26</definedName>
  </definedNames>
  <calcPr calcId="145621"/>
</workbook>
</file>

<file path=xl/calcChain.xml><?xml version="1.0" encoding="utf-8"?>
<calcChain xmlns="http://schemas.openxmlformats.org/spreadsheetml/2006/main">
  <c r="D37" i="8" l="1"/>
  <c r="D26" i="8"/>
  <c r="J10" i="8"/>
  <c r="H10" i="8"/>
  <c r="F10" i="8"/>
  <c r="D10" i="8"/>
  <c r="H26" i="8" l="1"/>
  <c r="D71" i="6"/>
  <c r="A46" i="1" l="1"/>
  <c r="A45" i="1"/>
  <c r="D47" i="1"/>
  <c r="D62" i="1"/>
  <c r="D15" i="1"/>
  <c r="H47" i="1"/>
  <c r="H16" i="1"/>
  <c r="H15" i="1"/>
  <c r="S26" i="2"/>
  <c r="D26" i="6"/>
  <c r="D30" i="6" s="1"/>
  <c r="D32" i="6" s="1"/>
  <c r="D45" i="6"/>
  <c r="D56" i="6"/>
  <c r="E21" i="2"/>
  <c r="D30" i="1"/>
  <c r="H100" i="1"/>
  <c r="H102" i="1"/>
  <c r="H70" i="8"/>
  <c r="H65" i="8"/>
  <c r="H64" i="8"/>
  <c r="H63" i="8"/>
  <c r="H62" i="8"/>
  <c r="H58" i="8"/>
  <c r="H54" i="8"/>
  <c r="H52" i="8"/>
  <c r="H51" i="8"/>
  <c r="H62" i="1"/>
  <c r="J67" i="8"/>
  <c r="F67" i="8"/>
  <c r="D67" i="8"/>
  <c r="D55" i="8"/>
  <c r="J55" i="8"/>
  <c r="F55" i="8"/>
  <c r="J25" i="5"/>
  <c r="H25" i="5"/>
  <c r="F25" i="5"/>
  <c r="D25" i="5"/>
  <c r="N24" i="5"/>
  <c r="L21" i="5"/>
  <c r="J21" i="5"/>
  <c r="N21" i="5" s="1"/>
  <c r="H21" i="5"/>
  <c r="H26" i="5" s="1"/>
  <c r="F21" i="5"/>
  <c r="F26" i="5"/>
  <c r="D21" i="5"/>
  <c r="D26" i="5" s="1"/>
  <c r="Q21" i="2"/>
  <c r="M21" i="2"/>
  <c r="K21" i="2"/>
  <c r="K27" i="2" s="1"/>
  <c r="I21" i="2"/>
  <c r="G21" i="2"/>
  <c r="N17" i="5"/>
  <c r="J18" i="5"/>
  <c r="J19" i="5"/>
  <c r="H18" i="5"/>
  <c r="H19" i="5"/>
  <c r="F18" i="5"/>
  <c r="F19" i="5"/>
  <c r="D18" i="5"/>
  <c r="D19" i="5"/>
  <c r="N14" i="5"/>
  <c r="Q16" i="2"/>
  <c r="Q18" i="2" s="1"/>
  <c r="Q19" i="2" s="1"/>
  <c r="J65" i="6"/>
  <c r="F19" i="1"/>
  <c r="F32" i="1" s="1"/>
  <c r="F30" i="1"/>
  <c r="J30" i="1"/>
  <c r="H30" i="1"/>
  <c r="H32" i="1" s="1"/>
  <c r="J19" i="1"/>
  <c r="J32" i="1"/>
  <c r="J100" i="1"/>
  <c r="J102" i="1"/>
  <c r="J104" i="1" s="1"/>
  <c r="F100" i="1"/>
  <c r="F102" i="1"/>
  <c r="D100" i="1"/>
  <c r="D102" i="1"/>
  <c r="J74" i="1"/>
  <c r="H74" i="1"/>
  <c r="F74" i="1"/>
  <c r="D74" i="1"/>
  <c r="D76" i="1" s="1"/>
  <c r="D19" i="1"/>
  <c r="J62" i="1"/>
  <c r="F62" i="1"/>
  <c r="F76" i="1"/>
  <c r="E18" i="2"/>
  <c r="E19" i="2"/>
  <c r="G18" i="2"/>
  <c r="G19" i="2"/>
  <c r="I18" i="2"/>
  <c r="I19" i="2"/>
  <c r="K18" i="2"/>
  <c r="K19" i="2"/>
  <c r="Q23" i="2"/>
  <c r="Q25" i="2" s="1"/>
  <c r="Q27" i="2" s="1"/>
  <c r="E25" i="2"/>
  <c r="G25" i="2"/>
  <c r="I25" i="2"/>
  <c r="I27" i="2" s="1"/>
  <c r="K25" i="2"/>
  <c r="F14" i="6"/>
  <c r="D14" i="6"/>
  <c r="H14" i="6"/>
  <c r="J14" i="6"/>
  <c r="H26" i="6"/>
  <c r="J26" i="6"/>
  <c r="J30" i="6" s="1"/>
  <c r="J32" i="6" s="1"/>
  <c r="G45" i="6"/>
  <c r="D65" i="6"/>
  <c r="F65" i="6"/>
  <c r="M17" i="2"/>
  <c r="H65" i="6"/>
  <c r="O14" i="2"/>
  <c r="S14" i="2"/>
  <c r="F26" i="6"/>
  <c r="H32" i="6"/>
  <c r="H43" i="6" s="1"/>
  <c r="D47" i="6"/>
  <c r="M23" i="2"/>
  <c r="O23" i="2"/>
  <c r="D40" i="8"/>
  <c r="S24" i="2"/>
  <c r="S23" i="2"/>
  <c r="S25" i="2" s="1"/>
  <c r="D66" i="6"/>
  <c r="M25" i="2"/>
  <c r="O25" i="2"/>
  <c r="J76" i="1"/>
  <c r="H76" i="1"/>
  <c r="D32" i="1"/>
  <c r="F104" i="1"/>
  <c r="H19" i="1"/>
  <c r="H104" i="1"/>
  <c r="M27" i="2"/>
  <c r="D69" i="8" l="1"/>
  <c r="D71" i="8" s="1"/>
  <c r="H55" i="8"/>
  <c r="H67" i="8"/>
  <c r="F30" i="6"/>
  <c r="F32" i="6" s="1"/>
  <c r="F26" i="8" s="1"/>
  <c r="F37" i="8" s="1"/>
  <c r="F40" i="8" s="1"/>
  <c r="F69" i="8" s="1"/>
  <c r="F71" i="8" s="1"/>
  <c r="J43" i="6"/>
  <c r="J26" i="8"/>
  <c r="J37" i="8" s="1"/>
  <c r="J40" i="8" s="1"/>
  <c r="J69" i="8" s="1"/>
  <c r="J71" i="8" s="1"/>
  <c r="D104" i="1"/>
  <c r="F43" i="6"/>
  <c r="H45" i="6"/>
  <c r="H47" i="6"/>
  <c r="L23" i="5"/>
  <c r="O21" i="2"/>
  <c r="J26" i="5"/>
  <c r="G27" i="2"/>
  <c r="E27" i="2"/>
  <c r="O17" i="2"/>
  <c r="S17" i="2" s="1"/>
  <c r="J45" i="6" l="1"/>
  <c r="J56" i="6" s="1"/>
  <c r="J66" i="6" s="1"/>
  <c r="J69" i="6" s="1"/>
  <c r="J71" i="6" s="1"/>
  <c r="J47" i="6"/>
  <c r="L16" i="5"/>
  <c r="H37" i="8"/>
  <c r="H56" i="6"/>
  <c r="H66" i="6" s="1"/>
  <c r="H69" i="6" s="1"/>
  <c r="H71" i="6" s="1"/>
  <c r="M16" i="2"/>
  <c r="F45" i="6"/>
  <c r="F47" i="6"/>
  <c r="O27" i="2"/>
  <c r="S21" i="2"/>
  <c r="S27" i="2" s="1"/>
  <c r="U27" i="2" s="1"/>
  <c r="L25" i="5"/>
  <c r="L26" i="5" s="1"/>
  <c r="N23" i="5"/>
  <c r="N25" i="5" s="1"/>
  <c r="N26" i="5" s="1"/>
  <c r="P26" i="5" s="1"/>
  <c r="H40" i="8" l="1"/>
  <c r="H69" i="8" s="1"/>
  <c r="H71" i="8" s="1"/>
  <c r="F56" i="6"/>
  <c r="F66" i="6" s="1"/>
  <c r="F71" i="6" s="1"/>
  <c r="N16" i="5"/>
  <c r="N18" i="5" s="1"/>
  <c r="N19" i="5" s="1"/>
  <c r="L18" i="5"/>
  <c r="L19" i="5" s="1"/>
  <c r="O16" i="2"/>
  <c r="M18" i="2"/>
  <c r="M19" i="2" s="1"/>
  <c r="F69" i="6" l="1"/>
  <c r="S16" i="2"/>
  <c r="S18" i="2" s="1"/>
  <c r="S19" i="2" s="1"/>
  <c r="O18" i="2"/>
  <c r="O19" i="2" s="1"/>
</calcChain>
</file>

<file path=xl/sharedStrings.xml><?xml version="1.0" encoding="utf-8"?>
<sst xmlns="http://schemas.openxmlformats.org/spreadsheetml/2006/main" count="411" uniqueCount="235">
  <si>
    <t>หมายเหตุ</t>
  </si>
  <si>
    <t>งบการเงินรวม</t>
  </si>
  <si>
    <t>งบการเงินเฉพาะกิจการ</t>
  </si>
  <si>
    <t xml:space="preserve"> </t>
  </si>
  <si>
    <t>-  การร่วมค้า</t>
  </si>
  <si>
    <t>2559</t>
  </si>
  <si>
    <t>ภาษีเงินได้เกี่ยวกับองค์ประกอบของกำไรขาดทุนเบ็ดเสร็จอื่น</t>
  </si>
  <si>
    <t>2560</t>
  </si>
  <si>
    <t>สำหรับงวดหกเดือนสิ้นสุดวันที่ 30 มิถุนายน 2560</t>
  </si>
  <si>
    <t>หน่วย : พันบาท</t>
  </si>
  <si>
    <t>(ยังไม่ได้ตรวจสอบ/ สอบทานแล้ว)</t>
  </si>
  <si>
    <t>บริษัท สหวิริยาสตีลอินดัสตรี จำกัด (มหาชน) บริษัทย่อย</t>
  </si>
  <si>
    <t xml:space="preserve">งบกำไรขาดทุน </t>
  </si>
  <si>
    <t>-</t>
  </si>
  <si>
    <t>4</t>
  </si>
  <si>
    <t>3</t>
  </si>
  <si>
    <t>5</t>
  </si>
  <si>
    <t>6</t>
  </si>
  <si>
    <t>7</t>
  </si>
  <si>
    <t>8</t>
  </si>
  <si>
    <t>9</t>
  </si>
  <si>
    <t>10</t>
  </si>
  <si>
    <t>12</t>
  </si>
  <si>
    <t>11</t>
  </si>
  <si>
    <t>14</t>
  </si>
  <si>
    <t>17</t>
  </si>
  <si>
    <t>3, 6</t>
  </si>
  <si>
    <t>3, 11</t>
  </si>
  <si>
    <t>20</t>
  </si>
  <si>
    <t>Statement of financial position</t>
  </si>
  <si>
    <t>Assets</t>
  </si>
  <si>
    <t>Current assets</t>
  </si>
  <si>
    <t>Cash and cash equivalents</t>
  </si>
  <si>
    <t xml:space="preserve">Trade accounts receivable </t>
  </si>
  <si>
    <t>Inventories</t>
  </si>
  <si>
    <t xml:space="preserve">Other current assets </t>
  </si>
  <si>
    <t xml:space="preserve">   of subsidiary</t>
  </si>
  <si>
    <t>2(e)</t>
  </si>
  <si>
    <t>Total current assets</t>
  </si>
  <si>
    <t>Non-current assets</t>
  </si>
  <si>
    <t>Restricted deposit at financial institution</t>
  </si>
  <si>
    <t>Investments in subsidiaries</t>
  </si>
  <si>
    <t>Investments in joint venture</t>
  </si>
  <si>
    <t>Other long-term investment</t>
  </si>
  <si>
    <t>Property, plant and equipment</t>
  </si>
  <si>
    <t>Intangible assets</t>
  </si>
  <si>
    <t>Deferred tax assets</t>
  </si>
  <si>
    <t xml:space="preserve">Other non-current assets </t>
  </si>
  <si>
    <t>Total non-current assets</t>
  </si>
  <si>
    <t>Total assets</t>
  </si>
  <si>
    <t xml:space="preserve">Trade accounts payable </t>
  </si>
  <si>
    <t xml:space="preserve">Current portion of long-term loans from </t>
  </si>
  <si>
    <t xml:space="preserve">   financial institutions </t>
  </si>
  <si>
    <t>Current portion of finance lease liabilities</t>
  </si>
  <si>
    <t>Current portion of hire purchase liabilities</t>
  </si>
  <si>
    <t>Provision for onerous contracts</t>
  </si>
  <si>
    <t xml:space="preserve">   rehabilitation plan</t>
  </si>
  <si>
    <t>Income tax payable</t>
  </si>
  <si>
    <t>Other current liabilities</t>
  </si>
  <si>
    <t>Total current liabilities</t>
  </si>
  <si>
    <t>Long-term loans from financial institutions</t>
  </si>
  <si>
    <t>Finance lease liabilities</t>
  </si>
  <si>
    <t>Employee benefit obligations</t>
  </si>
  <si>
    <t>Deferred tax liabilities</t>
  </si>
  <si>
    <t>Other non-current liabilities</t>
  </si>
  <si>
    <t>Total non-current liabilities</t>
  </si>
  <si>
    <t>Share capital</t>
  </si>
  <si>
    <t xml:space="preserve">   Issued and paid-up share capital</t>
  </si>
  <si>
    <t>Discount on ordinary shares issuance</t>
  </si>
  <si>
    <t xml:space="preserve">Equity distribution from shareholders from </t>
  </si>
  <si>
    <t xml:space="preserve">   repurchase of subordinated convertible </t>
  </si>
  <si>
    <t xml:space="preserve">   debentures</t>
  </si>
  <si>
    <t>Retained earnings (deficit)</t>
  </si>
  <si>
    <t xml:space="preserve">   Appropriated</t>
  </si>
  <si>
    <t xml:space="preserve">      Legal reserve</t>
  </si>
  <si>
    <t xml:space="preserve">   Unappropriated (deficit)</t>
  </si>
  <si>
    <t>Equity attributable to owners of</t>
  </si>
  <si>
    <t xml:space="preserve">   the Company</t>
  </si>
  <si>
    <t>Non-controlling interests</t>
  </si>
  <si>
    <t>Consolidated financial statements</t>
  </si>
  <si>
    <t>Separate financial statements</t>
  </si>
  <si>
    <t>31 December</t>
  </si>
  <si>
    <t>2016</t>
  </si>
  <si>
    <t>2017</t>
  </si>
  <si>
    <t>30 June</t>
  </si>
  <si>
    <t>Note</t>
  </si>
  <si>
    <t>(Audited)</t>
  </si>
  <si>
    <t>(Unaudited/</t>
  </si>
  <si>
    <t>As at 30 June 2017</t>
  </si>
  <si>
    <t>Unit: Thousand Baht</t>
  </si>
  <si>
    <t xml:space="preserve">Sahaviriya Steel Industries Public Company Limited and its Subsidiaries </t>
  </si>
  <si>
    <t>Current liabilities</t>
  </si>
  <si>
    <t>Non-current liabilities</t>
  </si>
  <si>
    <t>Total liabilities</t>
  </si>
  <si>
    <t>reviewed only)</t>
  </si>
  <si>
    <t>(Unaudited/ Reviewed only)</t>
  </si>
  <si>
    <t>Income</t>
  </si>
  <si>
    <t>Revenue from sale of goods</t>
  </si>
  <si>
    <t>Revenue from rendering of services</t>
  </si>
  <si>
    <t>Dividend income</t>
  </si>
  <si>
    <t>Other income</t>
  </si>
  <si>
    <t>Total income</t>
  </si>
  <si>
    <t>Expenses</t>
  </si>
  <si>
    <t>Cost of rendering of services</t>
  </si>
  <si>
    <t>Selling expenses</t>
  </si>
  <si>
    <t>Administrative expenses</t>
  </si>
  <si>
    <t>Management benefit expenses</t>
  </si>
  <si>
    <t>Finance costs</t>
  </si>
  <si>
    <t>Total expenses</t>
  </si>
  <si>
    <t>Share of profit (loss) of equity-accounted investees</t>
  </si>
  <si>
    <t>Income tax (expense) benefits</t>
  </si>
  <si>
    <t>Profit (loss) for the period</t>
  </si>
  <si>
    <t xml:space="preserve">   Joint venture</t>
  </si>
  <si>
    <t xml:space="preserve">   Owners of the Company</t>
  </si>
  <si>
    <t xml:space="preserve">   Non-controlling interests</t>
  </si>
  <si>
    <t>Basic earnings(loss) per share  (Baht)</t>
  </si>
  <si>
    <t>Other comprehensive income</t>
  </si>
  <si>
    <t>- The Group</t>
  </si>
  <si>
    <t xml:space="preserve">Item that will not be reclassified subsequently to </t>
  </si>
  <si>
    <t xml:space="preserve">     profit or loss :</t>
  </si>
  <si>
    <t>Other comprehensive income for the period</t>
  </si>
  <si>
    <t>Total comprehensive income attributable to:</t>
  </si>
  <si>
    <t>Profit (loss) attributable to:</t>
  </si>
  <si>
    <t xml:space="preserve">  Owners of the Company</t>
  </si>
  <si>
    <t xml:space="preserve">  Non-controlling interests</t>
  </si>
  <si>
    <t>Total comprehensive income for the period</t>
  </si>
  <si>
    <t xml:space="preserve">Issued and </t>
  </si>
  <si>
    <t>paid-up</t>
  </si>
  <si>
    <t>share capital</t>
  </si>
  <si>
    <t xml:space="preserve">Discount on </t>
  </si>
  <si>
    <t>ordinary shares</t>
  </si>
  <si>
    <t>issuance</t>
  </si>
  <si>
    <t>Equity distribution</t>
  </si>
  <si>
    <t>from shareholders</t>
  </si>
  <si>
    <t>from repurchase</t>
  </si>
  <si>
    <t>of subordinated</t>
  </si>
  <si>
    <t>convertible debentures</t>
  </si>
  <si>
    <t>Legal</t>
  </si>
  <si>
    <t>reserve</t>
  </si>
  <si>
    <t xml:space="preserve">Unappropriated </t>
  </si>
  <si>
    <t>(deficit)</t>
  </si>
  <si>
    <t xml:space="preserve">Equity </t>
  </si>
  <si>
    <t>attributable to</t>
  </si>
  <si>
    <t>owners of</t>
  </si>
  <si>
    <t>the Company</t>
  </si>
  <si>
    <t>Non-</t>
  </si>
  <si>
    <t xml:space="preserve">controlling </t>
  </si>
  <si>
    <t>interests</t>
  </si>
  <si>
    <t>equity</t>
  </si>
  <si>
    <t>Comprehensive income for the period</t>
  </si>
  <si>
    <t xml:space="preserve">    Profit (loss)</t>
  </si>
  <si>
    <t xml:space="preserve">    Other comprehensive income</t>
  </si>
  <si>
    <t>Dividends paid to non-controlling interests</t>
  </si>
  <si>
    <t xml:space="preserve">Balance as at 1 January 2016 </t>
  </si>
  <si>
    <t>Balance as at 30 June 2017</t>
  </si>
  <si>
    <t>Cash flows from operating activities</t>
  </si>
  <si>
    <t>Adjustments for</t>
  </si>
  <si>
    <t>Loss (gain) on disposal of property, plant and equipment</t>
  </si>
  <si>
    <t>Changes in operating assets and liabilities</t>
  </si>
  <si>
    <t>Profit (loss) from operating activities before changes in</t>
  </si>
  <si>
    <t xml:space="preserve">  operating assets and liabilities :</t>
  </si>
  <si>
    <t>Trade accounts receivable</t>
  </si>
  <si>
    <t>Other current assets</t>
  </si>
  <si>
    <t>Other non-current assets</t>
  </si>
  <si>
    <t>Trade accounts payable</t>
  </si>
  <si>
    <t>Employee benefit obligations paid</t>
  </si>
  <si>
    <t>Cash provided from operating activities</t>
  </si>
  <si>
    <t>Income tax paid</t>
  </si>
  <si>
    <t>Net cash provided by operating activities</t>
  </si>
  <si>
    <t>Cash flows from investing activities</t>
  </si>
  <si>
    <t xml:space="preserve">Sales of property, plant and equipment </t>
  </si>
  <si>
    <t>Dividend received</t>
  </si>
  <si>
    <t>Net cash used in investing activities</t>
  </si>
  <si>
    <t>Cash flows from financing activities</t>
  </si>
  <si>
    <t>Finance cost paid</t>
  </si>
  <si>
    <t>Dividends paid</t>
  </si>
  <si>
    <t>Net cash used in financing activities</t>
  </si>
  <si>
    <t>Net increase (decrease) in cash and cash equivalents</t>
  </si>
  <si>
    <t>Cash and cash equivalents at as 1 January</t>
  </si>
  <si>
    <t>Cash and cash equivalents at as 30 June</t>
  </si>
  <si>
    <t>Significant non-cash transactions</t>
  </si>
  <si>
    <t xml:space="preserve">Assets acquired under hire purchase and finance lease </t>
  </si>
  <si>
    <t xml:space="preserve">   agreements</t>
  </si>
  <si>
    <t>Decrease in short-term loans from financial institutions</t>
  </si>
  <si>
    <t>Increase (Decrease) in bank overdrafts and short-term loans</t>
  </si>
  <si>
    <t xml:space="preserve">  from financial institutions</t>
  </si>
  <si>
    <t>Statements of financial position</t>
  </si>
  <si>
    <t>Assets held for disposal from liquidation</t>
  </si>
  <si>
    <t>Provisions under guarantees and other</t>
  </si>
  <si>
    <t xml:space="preserve">   contracts</t>
  </si>
  <si>
    <t>Other payables under rehabilitation plan</t>
  </si>
  <si>
    <t>Current portion of other payables under</t>
  </si>
  <si>
    <t>Shareholders' equity</t>
  </si>
  <si>
    <t>Capital deficiency/total shareholders' equity</t>
  </si>
  <si>
    <t xml:space="preserve">Total liabilities and shareholders' equity </t>
  </si>
  <si>
    <t>Liabilities and shareholders' equity</t>
  </si>
  <si>
    <t xml:space="preserve">Current portion of accrued interest under </t>
  </si>
  <si>
    <t>Accrued interest under rehabilitation plan</t>
  </si>
  <si>
    <t xml:space="preserve">   Authorized share capital</t>
  </si>
  <si>
    <t>Statements of income</t>
  </si>
  <si>
    <t>For the six-month periods ended 30 June 2017</t>
  </si>
  <si>
    <t>Net gain on exchange rate</t>
  </si>
  <si>
    <t>Cost of sales</t>
  </si>
  <si>
    <t>Loss on  onerous contracts (reversal)</t>
  </si>
  <si>
    <t xml:space="preserve">Profit (loss) before income tax </t>
  </si>
  <si>
    <t>Statements of comprehensive income</t>
  </si>
  <si>
    <t xml:space="preserve"> Actuarial gains (losses) on defined benefits plan</t>
  </si>
  <si>
    <t>Other comprehensive income-net of tax</t>
  </si>
  <si>
    <t>Interest provisions from discontinued operations</t>
  </si>
  <si>
    <t>Statements of changes in equity</t>
  </si>
  <si>
    <t>Balance as at 30 June 2016</t>
  </si>
  <si>
    <t>Balance as at 1 January 2017</t>
  </si>
  <si>
    <t>Total shareholders'</t>
  </si>
  <si>
    <t>Statements of cash flows</t>
  </si>
  <si>
    <t>Bad debts and doubtful accounts (reversal)</t>
  </si>
  <si>
    <t>Loss on devaluation of inventories (reversal)</t>
  </si>
  <si>
    <t>Employee benefit provisions</t>
  </si>
  <si>
    <t>Loss on onerous contracts (reversal)</t>
  </si>
  <si>
    <t>Interest obligations from discontinued operations</t>
  </si>
  <si>
    <t>Share of profit of joint venture (net of income tax)</t>
  </si>
  <si>
    <t>Reversed income tax expenses (benefits)</t>
  </si>
  <si>
    <t>Other receivables from related parties</t>
  </si>
  <si>
    <t>Other payables to related parties</t>
  </si>
  <si>
    <t xml:space="preserve">Acquire of property, plant and equipment </t>
  </si>
  <si>
    <t>Acquire of intangible assets</t>
  </si>
  <si>
    <t>(Increase) Decrease in restricted deposit at financial institution</t>
  </si>
  <si>
    <t>Repayments for long-term loans</t>
  </si>
  <si>
    <t>Debt settlement to other creditors under rehabilitation plan</t>
  </si>
  <si>
    <t xml:space="preserve">Payments for debts under guarantees and other contracts </t>
  </si>
  <si>
    <t>Payments for hire purchase and finance lease liabilities</t>
  </si>
  <si>
    <t>Other payables for property, plant and equipment acquisition</t>
  </si>
  <si>
    <t xml:space="preserve">Depreciation and amortization </t>
  </si>
  <si>
    <t>Unrealized gain on exchange rate</t>
  </si>
  <si>
    <t>Loss on impairment of assets under construction</t>
  </si>
  <si>
    <t>Loss l from severe flooding -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</si>
</sst>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7" formatCode="_(* #,##0.00_);_(* \(#,##0.00\);_(* &quot;-&quot;??_);_(@_)"/>
    <numFmt numFmtId="188" formatCode="_(* #,##0_);_(* \(#,##0\);_(* &quot;-&quot;??_);_(@_)"/>
    <numFmt numFmtId="189" formatCode="#,##0\ ;\(#,##0\)"/>
  </numFmts>
  <fonts count="17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sz val="15"/>
      <name val="Angsana New"/>
      <family val="1"/>
    </font>
    <font>
      <sz val="8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i/>
      <sz val="16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sz val="15"/>
      <name val="Times New Roman"/>
      <family val="1"/>
    </font>
    <font>
      <sz val="15"/>
      <color rgb="FFFF0000"/>
      <name val="Angsana New"/>
      <family val="1"/>
    </font>
    <font>
      <sz val="15"/>
      <color theme="1"/>
      <name val="Angsana New"/>
      <family val="1"/>
    </font>
    <font>
      <i/>
      <sz val="15"/>
      <color theme="1"/>
      <name val="Angsana New"/>
      <family val="1"/>
    </font>
    <font>
      <b/>
      <sz val="15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">
    <xf numFmtId="37" fontId="0" fillId="0" borderId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1" fillId="0" borderId="0" applyFont="0" applyFill="0" applyBorder="0" applyAlignment="0" applyProtection="0"/>
    <xf numFmtId="0" fontId="1" fillId="0" borderId="0"/>
    <xf numFmtId="0" fontId="10" fillId="0" borderId="0"/>
    <xf numFmtId="37" fontId="4" fillId="0" borderId="0"/>
    <xf numFmtId="0" fontId="4" fillId="0" borderId="0"/>
    <xf numFmtId="9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37" fontId="0" fillId="0" borderId="0" xfId="0"/>
    <xf numFmtId="37" fontId="6" fillId="0" borderId="0" xfId="0" applyFont="1" applyAlignment="1"/>
    <xf numFmtId="37" fontId="9" fillId="0" borderId="0" xfId="0" applyFont="1" applyAlignment="1">
      <alignment vertical="top"/>
    </xf>
    <xf numFmtId="49" fontId="7" fillId="0" borderId="0" xfId="0" applyNumberFormat="1" applyFont="1" applyAlignment="1">
      <alignment horizontal="center" vertical="top"/>
    </xf>
    <xf numFmtId="49" fontId="7" fillId="0" borderId="0" xfId="0" applyNumberFormat="1" applyFont="1" applyBorder="1" applyAlignment="1">
      <alignment horizontal="center" vertical="top"/>
    </xf>
    <xf numFmtId="49" fontId="7" fillId="0" borderId="0" xfId="0" applyNumberFormat="1" applyFont="1" applyAlignment="1"/>
    <xf numFmtId="37" fontId="0" fillId="0" borderId="0" xfId="0" applyFont="1" applyAlignment="1">
      <alignment vertical="top"/>
    </xf>
    <xf numFmtId="37" fontId="6" fillId="0" borderId="0" xfId="0" applyFont="1" applyFill="1"/>
    <xf numFmtId="37" fontId="9" fillId="0" borderId="0" xfId="0" applyFont="1" applyFill="1" applyAlignment="1">
      <alignment horizontal="center"/>
    </xf>
    <xf numFmtId="37" fontId="8" fillId="0" borderId="0" xfId="0" applyFont="1" applyFill="1" applyAlignment="1">
      <alignment horizontal="center"/>
    </xf>
    <xf numFmtId="37" fontId="0" fillId="0" borderId="0" xfId="0" applyFont="1" applyFill="1"/>
    <xf numFmtId="37" fontId="0" fillId="0" borderId="0" xfId="0" applyNumberFormat="1" applyFont="1" applyAlignment="1">
      <alignment horizontal="right" vertical="top"/>
    </xf>
    <xf numFmtId="188" fontId="6" fillId="0" borderId="0" xfId="11" applyNumberFormat="1" applyFont="1" applyFill="1" applyBorder="1" applyAlignment="1">
      <alignment horizontal="right"/>
    </xf>
    <xf numFmtId="188" fontId="6" fillId="0" borderId="0" xfId="11" applyNumberFormat="1" applyFont="1" applyFill="1" applyAlignment="1">
      <alignment horizontal="right"/>
    </xf>
    <xf numFmtId="188" fontId="6" fillId="0" borderId="1" xfId="11" applyNumberFormat="1" applyFont="1" applyFill="1" applyBorder="1" applyAlignment="1">
      <alignment horizontal="right"/>
    </xf>
    <xf numFmtId="37" fontId="3" fillId="0" borderId="0" xfId="0" applyFont="1" applyFill="1"/>
    <xf numFmtId="188" fontId="0" fillId="0" borderId="0" xfId="0" applyNumberFormat="1" applyFont="1" applyFill="1" applyAlignment="1">
      <alignment horizontal="right" vertical="top"/>
    </xf>
    <xf numFmtId="37" fontId="2" fillId="0" borderId="0" xfId="0" applyFont="1" applyFill="1" applyAlignment="1"/>
    <xf numFmtId="37" fontId="2" fillId="0" borderId="0" xfId="0" applyFont="1" applyFill="1"/>
    <xf numFmtId="37" fontId="9" fillId="0" borderId="0" xfId="0" applyFont="1" applyFill="1" applyBorder="1" applyAlignment="1">
      <alignment horizontal="center"/>
    </xf>
    <xf numFmtId="37" fontId="6" fillId="0" borderId="0" xfId="0" applyFont="1" applyFill="1" applyBorder="1" applyAlignment="1">
      <alignment horizontal="center"/>
    </xf>
    <xf numFmtId="37" fontId="6" fillId="0" borderId="0" xfId="0" applyFont="1" applyFill="1" applyBorder="1" applyAlignment="1">
      <alignment horizontal="right"/>
    </xf>
    <xf numFmtId="37" fontId="6" fillId="0" borderId="0" xfId="0" applyFont="1" applyFill="1" applyAlignment="1">
      <alignment horizontal="right"/>
    </xf>
    <xf numFmtId="37" fontId="6" fillId="0" borderId="0" xfId="0" applyFont="1" applyFill="1" applyAlignment="1"/>
    <xf numFmtId="37" fontId="0" fillId="0" borderId="0" xfId="0" applyFont="1" applyAlignment="1"/>
    <xf numFmtId="49" fontId="0" fillId="0" borderId="0" xfId="0" applyNumberFormat="1" applyFont="1" applyAlignment="1"/>
    <xf numFmtId="37" fontId="0" fillId="0" borderId="0" xfId="0" applyFont="1" applyBorder="1" applyAlignment="1">
      <alignment horizontal="center" vertical="top"/>
    </xf>
    <xf numFmtId="49" fontId="0" fillId="0" borderId="0" xfId="0" applyNumberFormat="1" applyFont="1" applyAlignment="1">
      <alignment horizontal="center"/>
    </xf>
    <xf numFmtId="37" fontId="0" fillId="0" borderId="0" xfId="0" applyFont="1" applyAlignment="1">
      <alignment horizontal="center" vertical="top"/>
    </xf>
    <xf numFmtId="37" fontId="6" fillId="0" borderId="2" xfId="0" applyNumberFormat="1" applyFont="1" applyFill="1" applyBorder="1" applyAlignment="1">
      <alignment horizontal="right" vertical="top"/>
    </xf>
    <xf numFmtId="188" fontId="6" fillId="0" borderId="0" xfId="0" applyNumberFormat="1" applyFont="1" applyFill="1" applyBorder="1" applyAlignment="1">
      <alignment horizontal="right" vertical="top"/>
    </xf>
    <xf numFmtId="188" fontId="0" fillId="0" borderId="0" xfId="0" applyNumberFormat="1" applyFont="1" applyFill="1" applyBorder="1" applyAlignment="1">
      <alignment horizontal="right" vertical="top"/>
    </xf>
    <xf numFmtId="37" fontId="0" fillId="0" borderId="0" xfId="0" applyFont="1" applyFill="1" applyAlignment="1">
      <alignment vertical="top"/>
    </xf>
    <xf numFmtId="37" fontId="6" fillId="0" borderId="0" xfId="0" applyNumberFormat="1" applyFont="1" applyFill="1" applyBorder="1" applyAlignment="1">
      <alignment horizontal="right" vertical="top"/>
    </xf>
    <xf numFmtId="37" fontId="0" fillId="0" borderId="0" xfId="0" applyNumberFormat="1" applyFont="1" applyFill="1" applyBorder="1" applyAlignment="1">
      <alignment horizontal="right" vertical="top"/>
    </xf>
    <xf numFmtId="188" fontId="6" fillId="0" borderId="1" xfId="0" applyNumberFormat="1" applyFont="1" applyFill="1" applyBorder="1" applyAlignment="1">
      <alignment horizontal="right" vertical="top"/>
    </xf>
    <xf numFmtId="188" fontId="6" fillId="0" borderId="0" xfId="0" applyNumberFormat="1" applyFont="1" applyFill="1" applyAlignment="1">
      <alignment horizontal="right" vertical="top"/>
    </xf>
    <xf numFmtId="39" fontId="0" fillId="0" borderId="2" xfId="0" applyNumberFormat="1" applyFont="1" applyFill="1" applyBorder="1" applyAlignment="1">
      <alignment horizontal="right" vertical="top"/>
    </xf>
    <xf numFmtId="188" fontId="0" fillId="0" borderId="0" xfId="11" applyNumberFormat="1" applyFont="1" applyFill="1" applyAlignment="1">
      <alignment horizontal="right" vertical="top"/>
    </xf>
    <xf numFmtId="188" fontId="0" fillId="0" borderId="0" xfId="11" applyNumberFormat="1" applyFont="1" applyFill="1" applyAlignment="1">
      <alignment horizontal="center" vertical="top"/>
    </xf>
    <xf numFmtId="37" fontId="0" fillId="0" borderId="0" xfId="0" applyNumberFormat="1" applyFont="1" applyFill="1" applyAlignment="1">
      <alignment horizontal="right" vertical="top"/>
    </xf>
    <xf numFmtId="37" fontId="0" fillId="0" borderId="0" xfId="0" applyFont="1" applyFill="1" applyAlignment="1">
      <alignment horizontal="left"/>
    </xf>
    <xf numFmtId="188" fontId="0" fillId="0" borderId="0" xfId="11" applyNumberFormat="1" applyFont="1" applyFill="1" applyAlignment="1"/>
    <xf numFmtId="188" fontId="0" fillId="0" borderId="0" xfId="11" applyNumberFormat="1" applyFont="1" applyFill="1" applyBorder="1" applyAlignment="1">
      <alignment horizontal="right" vertical="top"/>
    </xf>
    <xf numFmtId="187" fontId="0" fillId="0" borderId="0" xfId="11" applyFont="1" applyFill="1" applyAlignment="1">
      <alignment horizontal="center"/>
    </xf>
    <xf numFmtId="188" fontId="0" fillId="0" borderId="0" xfId="11" applyNumberFormat="1" applyFont="1" applyFill="1" applyAlignment="1">
      <alignment horizontal="center"/>
    </xf>
    <xf numFmtId="37" fontId="6" fillId="0" borderId="0" xfId="0" applyNumberFormat="1" applyFont="1" applyFill="1" applyAlignment="1">
      <alignment horizontal="right" vertical="top"/>
    </xf>
    <xf numFmtId="37" fontId="9" fillId="0" borderId="0" xfId="0" applyFont="1" applyFill="1" applyAlignment="1">
      <alignment vertical="top"/>
    </xf>
    <xf numFmtId="37" fontId="6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horizontal="center" vertical="top"/>
    </xf>
    <xf numFmtId="37" fontId="0" fillId="0" borderId="0" xfId="0" applyFont="1" applyFill="1" applyAlignment="1">
      <alignment horizontal="center" vertical="top"/>
    </xf>
    <xf numFmtId="37" fontId="0" fillId="0" borderId="0" xfId="0" applyFont="1" applyFill="1" applyAlignment="1"/>
    <xf numFmtId="37" fontId="0" fillId="0" borderId="0" xfId="0" applyNumberFormat="1" applyFont="1" applyFill="1" applyAlignment="1">
      <alignment horizontal="center" vertical="top"/>
    </xf>
    <xf numFmtId="49" fontId="7" fillId="0" borderId="0" xfId="0" applyNumberFormat="1" applyFont="1" applyFill="1" applyAlignment="1"/>
    <xf numFmtId="37" fontId="0" fillId="0" borderId="0" xfId="0" applyNumberFormat="1" applyFont="1" applyFill="1" applyAlignment="1"/>
    <xf numFmtId="49" fontId="0" fillId="0" borderId="0" xfId="0" applyNumberFormat="1" applyFont="1" applyFill="1" applyAlignment="1"/>
    <xf numFmtId="37" fontId="0" fillId="0" borderId="0" xfId="0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>
      <alignment horizontal="center" vertical="top"/>
    </xf>
    <xf numFmtId="189" fontId="0" fillId="0" borderId="0" xfId="0" applyNumberFormat="1" applyFont="1" applyFill="1" applyAlignment="1">
      <alignment horizontal="right" vertical="top"/>
    </xf>
    <xf numFmtId="189" fontId="6" fillId="0" borderId="0" xfId="0" applyNumberFormat="1" applyFont="1" applyFill="1" applyBorder="1" applyAlignment="1">
      <alignment horizontal="right" vertical="top"/>
    </xf>
    <xf numFmtId="37" fontId="0" fillId="0" borderId="3" xfId="0" applyNumberFormat="1" applyFont="1" applyFill="1" applyBorder="1" applyAlignment="1">
      <alignment horizontal="right" vertical="top"/>
    </xf>
    <xf numFmtId="37" fontId="6" fillId="0" borderId="3" xfId="0" applyNumberFormat="1" applyFont="1" applyFill="1" applyBorder="1" applyAlignment="1">
      <alignment horizontal="right" vertical="top"/>
    </xf>
    <xf numFmtId="37" fontId="0" fillId="0" borderId="2" xfId="0" applyNumberFormat="1" applyFont="1" applyFill="1" applyBorder="1" applyAlignment="1">
      <alignment horizontal="right" vertical="top"/>
    </xf>
    <xf numFmtId="187" fontId="6" fillId="0" borderId="0" xfId="11" applyFont="1" applyFill="1" applyBorder="1" applyAlignment="1">
      <alignment horizontal="right" vertical="top"/>
    </xf>
    <xf numFmtId="187" fontId="6" fillId="0" borderId="0" xfId="11" applyFont="1" applyFill="1" applyAlignment="1">
      <alignment horizontal="right" vertical="top"/>
    </xf>
    <xf numFmtId="37" fontId="0" fillId="0" borderId="0" xfId="0" applyFont="1" applyFill="1" applyAlignment="1">
      <alignment horizontal="right" vertical="top"/>
    </xf>
    <xf numFmtId="187" fontId="0" fillId="0" borderId="0" xfId="0" applyNumberFormat="1" applyFont="1" applyFill="1" applyBorder="1" applyAlignment="1">
      <alignment horizontal="right" vertical="top"/>
    </xf>
    <xf numFmtId="187" fontId="0" fillId="0" borderId="0" xfId="0" applyNumberFormat="1" applyFont="1" applyFill="1" applyAlignment="1">
      <alignment horizontal="right" vertical="top"/>
    </xf>
    <xf numFmtId="188" fontId="0" fillId="0" borderId="3" xfId="0" applyNumberFormat="1" applyFont="1" applyFill="1" applyBorder="1" applyAlignment="1">
      <alignment horizontal="right" vertical="top"/>
    </xf>
    <xf numFmtId="39" fontId="0" fillId="0" borderId="0" xfId="0" applyNumberFormat="1" applyFont="1" applyFill="1" applyBorder="1" applyAlignment="1">
      <alignment horizontal="right" vertical="top"/>
    </xf>
    <xf numFmtId="189" fontId="6" fillId="0" borderId="0" xfId="0" applyNumberFormat="1" applyFont="1" applyFill="1" applyBorder="1" applyAlignment="1">
      <alignment horizontal="center" vertical="top"/>
    </xf>
    <xf numFmtId="37" fontId="0" fillId="0" borderId="0" xfId="0" applyFont="1" applyBorder="1" applyAlignment="1"/>
    <xf numFmtId="187" fontId="0" fillId="0" borderId="0" xfId="11" applyFont="1" applyAlignment="1"/>
    <xf numFmtId="9" fontId="0" fillId="0" borderId="0" xfId="12" applyFont="1" applyFill="1" applyAlignment="1"/>
    <xf numFmtId="188" fontId="6" fillId="0" borderId="0" xfId="11" applyNumberFormat="1" applyFont="1" applyFill="1" applyBorder="1" applyAlignment="1">
      <alignment horizontal="right" vertical="top"/>
    </xf>
    <xf numFmtId="188" fontId="0" fillId="0" borderId="3" xfId="11" applyNumberFormat="1" applyFont="1" applyFill="1" applyBorder="1" applyAlignment="1">
      <alignment horizontal="center" vertical="top"/>
    </xf>
    <xf numFmtId="188" fontId="6" fillId="0" borderId="2" xfId="11" applyNumberFormat="1" applyFont="1" applyFill="1" applyBorder="1" applyAlignment="1">
      <alignment horizontal="right"/>
    </xf>
    <xf numFmtId="188" fontId="0" fillId="0" borderId="0" xfId="11" applyNumberFormat="1" applyFont="1" applyFill="1" applyBorder="1" applyAlignment="1">
      <alignment horizontal="right"/>
    </xf>
    <xf numFmtId="188" fontId="7" fillId="0" borderId="0" xfId="11" applyNumberFormat="1" applyFont="1" applyFill="1" applyAlignment="1">
      <alignment horizontal="center"/>
    </xf>
    <xf numFmtId="188" fontId="7" fillId="0" borderId="0" xfId="11" applyNumberFormat="1" applyFont="1" applyFill="1" applyBorder="1" applyAlignment="1">
      <alignment horizontal="center"/>
    </xf>
    <xf numFmtId="188" fontId="0" fillId="0" borderId="3" xfId="11" applyNumberFormat="1" applyFont="1" applyFill="1" applyBorder="1" applyAlignment="1">
      <alignment horizontal="right"/>
    </xf>
    <xf numFmtId="37" fontId="0" fillId="0" borderId="0" xfId="11" applyNumberFormat="1" applyFont="1" applyFill="1" applyAlignment="1">
      <alignment horizontal="right" vertical="top"/>
    </xf>
    <xf numFmtId="37" fontId="6" fillId="0" borderId="0" xfId="11" applyNumberFormat="1" applyFont="1" applyFill="1" applyBorder="1" applyAlignment="1">
      <alignment horizontal="right" vertical="top"/>
    </xf>
    <xf numFmtId="37" fontId="0" fillId="0" borderId="0" xfId="11" applyNumberFormat="1" applyFont="1" applyAlignment="1"/>
    <xf numFmtId="187" fontId="0" fillId="0" borderId="0" xfId="11" applyFont="1" applyFill="1" applyAlignment="1"/>
    <xf numFmtId="189" fontId="0" fillId="0" borderId="0" xfId="0" applyNumberFormat="1" applyFont="1" applyFill="1" applyBorder="1" applyAlignment="1">
      <alignment horizontal="right" vertical="top"/>
    </xf>
    <xf numFmtId="37" fontId="0" fillId="0" borderId="0" xfId="0" applyFont="1" applyFill="1" applyBorder="1" applyAlignment="1"/>
    <xf numFmtId="0" fontId="0" fillId="0" borderId="0" xfId="0" applyNumberFormat="1" applyFont="1" applyFill="1" applyAlignment="1">
      <alignment horizontal="center"/>
    </xf>
    <xf numFmtId="37" fontId="7" fillId="0" borderId="0" xfId="0" applyFont="1" applyFill="1" applyAlignment="1">
      <alignment horizontal="center"/>
    </xf>
    <xf numFmtId="37" fontId="0" fillId="0" borderId="0" xfId="0" applyFont="1" applyFill="1" applyAlignment="1">
      <alignment horizontal="center"/>
    </xf>
    <xf numFmtId="37" fontId="0" fillId="0" borderId="0" xfId="0" applyFont="1" applyFill="1" applyBorder="1" applyAlignment="1">
      <alignment horizontal="center"/>
    </xf>
    <xf numFmtId="188" fontId="0" fillId="0" borderId="0" xfId="11" applyNumberFormat="1" applyFont="1" applyFill="1" applyAlignment="1">
      <alignment horizontal="right"/>
    </xf>
    <xf numFmtId="37" fontId="0" fillId="0" borderId="4" xfId="0" applyFont="1" applyFill="1" applyBorder="1" applyAlignment="1">
      <alignment horizontal="center"/>
    </xf>
    <xf numFmtId="37" fontId="7" fillId="0" borderId="0" xfId="0" applyFont="1" applyAlignment="1">
      <alignment horizontal="center"/>
    </xf>
    <xf numFmtId="188" fontId="0" fillId="0" borderId="0" xfId="11" applyNumberFormat="1" applyFont="1"/>
    <xf numFmtId="37" fontId="7" fillId="0" borderId="0" xfId="0" applyFont="1" applyFill="1" applyAlignment="1">
      <alignment horizontal="center" vertical="top" wrapText="1"/>
    </xf>
    <xf numFmtId="37" fontId="7" fillId="0" borderId="0" xfId="0" applyFont="1" applyFill="1" applyAlignment="1">
      <alignment vertical="top"/>
    </xf>
    <xf numFmtId="188" fontId="0" fillId="0" borderId="0" xfId="11" applyNumberFormat="1" applyFont="1" applyFill="1"/>
    <xf numFmtId="188" fontId="4" fillId="0" borderId="0" xfId="11" applyNumberFormat="1" applyFont="1" applyFill="1" applyAlignment="1">
      <alignment horizontal="right"/>
    </xf>
    <xf numFmtId="188" fontId="6" fillId="0" borderId="0" xfId="0" applyNumberFormat="1" applyFont="1" applyFill="1" applyAlignment="1"/>
    <xf numFmtId="37" fontId="6" fillId="0" borderId="0" xfId="0" applyNumberFormat="1" applyFont="1" applyFill="1" applyAlignment="1"/>
    <xf numFmtId="37" fontId="6" fillId="0" borderId="0" xfId="0" applyNumberFormat="1" applyFont="1" applyFill="1" applyBorder="1" applyAlignment="1"/>
    <xf numFmtId="188" fontId="6" fillId="0" borderId="2" xfId="11" applyNumberFormat="1" applyFont="1" applyFill="1" applyBorder="1" applyAlignment="1">
      <alignment horizontal="right" vertical="top"/>
    </xf>
    <xf numFmtId="49" fontId="7" fillId="0" borderId="0" xfId="0" applyNumberFormat="1" applyFont="1" applyAlignment="1">
      <alignment horizontal="center"/>
    </xf>
    <xf numFmtId="37" fontId="7" fillId="0" borderId="0" xfId="0" applyFont="1" applyFill="1" applyBorder="1" applyAlignment="1">
      <alignment horizontal="center" vertical="top"/>
    </xf>
    <xf numFmtId="188" fontId="0" fillId="0" borderId="3" xfId="11" applyNumberFormat="1" applyFont="1" applyFill="1" applyBorder="1" applyAlignment="1">
      <alignment horizontal="center"/>
    </xf>
    <xf numFmtId="49" fontId="0" fillId="0" borderId="0" xfId="0" applyNumberFormat="1" applyFont="1" applyFill="1" applyAlignment="1">
      <alignment horizontal="center" vertical="center"/>
    </xf>
    <xf numFmtId="188" fontId="0" fillId="0" borderId="0" xfId="11" quotePrefix="1" applyNumberFormat="1" applyFont="1" applyFill="1" applyBorder="1" applyAlignment="1">
      <alignment horizontal="center" vertical="top"/>
    </xf>
    <xf numFmtId="37" fontId="0" fillId="0" borderId="0" xfId="0" applyFont="1" applyFill="1" applyBorder="1" applyAlignment="1">
      <alignment vertical="top"/>
    </xf>
    <xf numFmtId="188" fontId="0" fillId="0" borderId="0" xfId="11" applyNumberFormat="1" applyFont="1" applyFill="1" applyBorder="1" applyAlignment="1">
      <alignment horizontal="center" vertical="top"/>
    </xf>
    <xf numFmtId="0" fontId="0" fillId="0" borderId="0" xfId="0" applyNumberFormat="1" applyFont="1" applyFill="1" applyAlignment="1"/>
    <xf numFmtId="188" fontId="0" fillId="0" borderId="0" xfId="9" applyNumberFormat="1" applyFont="1" applyFill="1" applyAlignment="1">
      <alignment horizontal="center"/>
    </xf>
    <xf numFmtId="37" fontId="0" fillId="0" borderId="0" xfId="0" applyFont="1" applyFill="1" applyAlignment="1">
      <alignment horizontal="right"/>
    </xf>
    <xf numFmtId="188" fontId="10" fillId="0" borderId="0" xfId="5" applyNumberFormat="1" applyFont="1" applyFill="1" applyBorder="1" applyAlignment="1">
      <alignment horizontal="right"/>
    </xf>
    <xf numFmtId="188" fontId="10" fillId="0" borderId="0" xfId="5" applyNumberFormat="1" applyFont="1" applyFill="1" applyBorder="1" applyAlignment="1">
      <alignment horizontal="center"/>
    </xf>
    <xf numFmtId="188" fontId="4" fillId="0" borderId="0" xfId="11" applyNumberFormat="1" applyFont="1" applyFill="1" applyBorder="1" applyAlignment="1">
      <alignment horizontal="right"/>
    </xf>
    <xf numFmtId="37" fontId="0" fillId="2" borderId="0" xfId="0" applyFont="1" applyFill="1" applyAlignment="1"/>
    <xf numFmtId="188" fontId="0" fillId="2" borderId="0" xfId="0" applyNumberFormat="1" applyFont="1" applyFill="1" applyBorder="1" applyAlignment="1">
      <alignment horizontal="right" vertical="top"/>
    </xf>
    <xf numFmtId="39" fontId="0" fillId="0" borderId="0" xfId="0" applyNumberFormat="1" applyFont="1" applyFill="1" applyAlignment="1"/>
    <xf numFmtId="188" fontId="0" fillId="0" borderId="0" xfId="11" applyNumberFormat="1" applyFont="1" applyAlignment="1"/>
    <xf numFmtId="188" fontId="0" fillId="0" borderId="0" xfId="11" applyNumberFormat="1" applyFont="1" applyFill="1" applyBorder="1" applyAlignment="1"/>
    <xf numFmtId="188" fontId="0" fillId="0" borderId="3" xfId="11" applyNumberFormat="1" applyFont="1" applyFill="1" applyBorder="1" applyAlignment="1">
      <alignment horizontal="right" vertical="top"/>
    </xf>
    <xf numFmtId="37" fontId="0" fillId="0" borderId="3" xfId="0" applyFont="1" applyFill="1" applyBorder="1" applyAlignment="1">
      <alignment horizontal="center"/>
    </xf>
    <xf numFmtId="37" fontId="7" fillId="0" borderId="0" xfId="0" applyFont="1" applyFill="1" applyBorder="1" applyAlignment="1">
      <alignment horizontal="center"/>
    </xf>
    <xf numFmtId="37" fontId="0" fillId="0" borderId="0" xfId="0" applyFont="1" applyFill="1" applyBorder="1"/>
    <xf numFmtId="37" fontId="0" fillId="0" borderId="1" xfId="0" applyNumberFormat="1" applyFont="1" applyFill="1" applyBorder="1" applyAlignment="1">
      <alignment horizontal="right" vertical="top"/>
    </xf>
    <xf numFmtId="49" fontId="0" fillId="0" borderId="3" xfId="0" quotePrefix="1" applyNumberFormat="1" applyFont="1" applyBorder="1" applyAlignment="1">
      <alignment horizontal="center"/>
    </xf>
    <xf numFmtId="37" fontId="0" fillId="0" borderId="0" xfId="0" applyNumberFormat="1" applyFont="1" applyFill="1" applyAlignment="1">
      <alignment horizontal="center"/>
    </xf>
    <xf numFmtId="49" fontId="0" fillId="0" borderId="0" xfId="0" quotePrefix="1" applyNumberFormat="1" applyFont="1" applyBorder="1" applyAlignment="1">
      <alignment horizontal="center"/>
    </xf>
    <xf numFmtId="189" fontId="0" fillId="0" borderId="1" xfId="0" applyNumberFormat="1" applyFont="1" applyFill="1" applyBorder="1" applyAlignment="1">
      <alignment horizontal="right" vertical="top"/>
    </xf>
    <xf numFmtId="188" fontId="0" fillId="0" borderId="4" xfId="0" applyNumberFormat="1" applyFont="1" applyFill="1" applyBorder="1" applyAlignment="1">
      <alignment horizontal="right" vertical="top"/>
    </xf>
    <xf numFmtId="49" fontId="0" fillId="0" borderId="3" xfId="0" quotePrefix="1" applyNumberFormat="1" applyFont="1" applyFill="1" applyBorder="1" applyAlignment="1">
      <alignment horizontal="center" vertical="center"/>
    </xf>
    <xf numFmtId="188" fontId="12" fillId="0" borderId="0" xfId="11" applyNumberFormat="1" applyFont="1" applyFill="1" applyBorder="1" applyAlignment="1"/>
    <xf numFmtId="188" fontId="12" fillId="2" borderId="0" xfId="11" applyNumberFormat="1" applyFont="1" applyFill="1" applyBorder="1" applyAlignment="1"/>
    <xf numFmtId="188" fontId="4" fillId="2" borderId="0" xfId="11" applyNumberFormat="1" applyFont="1" applyFill="1" applyBorder="1" applyAlignment="1">
      <alignment horizontal="right" vertical="top"/>
    </xf>
    <xf numFmtId="189" fontId="0" fillId="0" borderId="3" xfId="0" applyNumberFormat="1" applyFont="1" applyFill="1" applyBorder="1" applyAlignment="1">
      <alignment horizontal="right" vertical="top"/>
    </xf>
    <xf numFmtId="189" fontId="0" fillId="0" borderId="0" xfId="0" applyNumberFormat="1" applyFont="1" applyFill="1" applyBorder="1" applyAlignment="1">
      <alignment horizontal="center" vertical="top"/>
    </xf>
    <xf numFmtId="188" fontId="4" fillId="0" borderId="1" xfId="11" applyNumberFormat="1" applyFont="1" applyFill="1" applyBorder="1" applyAlignment="1">
      <alignment horizontal="right"/>
    </xf>
    <xf numFmtId="188" fontId="0" fillId="0" borderId="0" xfId="0" applyNumberFormat="1" applyFont="1" applyFill="1" applyAlignment="1"/>
    <xf numFmtId="37" fontId="0" fillId="0" borderId="0" xfId="0" applyNumberFormat="1" applyFont="1" applyFill="1" applyBorder="1" applyAlignment="1"/>
    <xf numFmtId="37" fontId="6" fillId="0" borderId="5" xfId="0" applyNumberFormat="1" applyFont="1" applyFill="1" applyBorder="1" applyAlignment="1">
      <alignment horizontal="right" vertical="top"/>
    </xf>
    <xf numFmtId="189" fontId="6" fillId="0" borderId="5" xfId="0" applyNumberFormat="1" applyFont="1" applyFill="1" applyBorder="1" applyAlignment="1">
      <alignment horizontal="right" vertical="top"/>
    </xf>
    <xf numFmtId="37" fontId="13" fillId="0" borderId="0" xfId="0" applyFont="1" applyFill="1"/>
    <xf numFmtId="37" fontId="0" fillId="0" borderId="0" xfId="0" applyFont="1"/>
    <xf numFmtId="188" fontId="0" fillId="0" borderId="0" xfId="0" applyNumberFormat="1" applyFont="1" applyFill="1" applyAlignment="1">
      <alignment horizontal="right"/>
    </xf>
    <xf numFmtId="188" fontId="0" fillId="0" borderId="0" xfId="1" applyNumberFormat="1" applyFont="1" applyFill="1" applyAlignment="1">
      <alignment horizontal="right" vertical="top"/>
    </xf>
    <xf numFmtId="188" fontId="0" fillId="0" borderId="0" xfId="1" applyNumberFormat="1" applyFont="1" applyFill="1" applyBorder="1" applyAlignment="1">
      <alignment horizontal="center"/>
    </xf>
    <xf numFmtId="188" fontId="0" fillId="0" borderId="0" xfId="0" applyNumberFormat="1" applyFont="1" applyFill="1" applyBorder="1" applyAlignment="1">
      <alignment horizontal="right"/>
    </xf>
    <xf numFmtId="188" fontId="0" fillId="0" borderId="3" xfId="11" quotePrefix="1" applyNumberFormat="1" applyFont="1" applyFill="1" applyBorder="1" applyAlignment="1">
      <alignment horizontal="center" vertical="top"/>
    </xf>
    <xf numFmtId="37" fontId="0" fillId="0" borderId="0" xfId="0" applyNumberFormat="1" applyFont="1" applyFill="1" applyAlignment="1">
      <alignment horizontal="right"/>
    </xf>
    <xf numFmtId="188" fontId="0" fillId="0" borderId="0" xfId="0" applyNumberFormat="1" applyFont="1" applyFill="1" applyBorder="1" applyAlignment="1"/>
    <xf numFmtId="188" fontId="0" fillId="0" borderId="0" xfId="0" applyNumberFormat="1" applyFont="1" applyFill="1" applyBorder="1" applyAlignment="1">
      <alignment vertical="top"/>
    </xf>
    <xf numFmtId="188" fontId="0" fillId="0" borderId="0" xfId="0" applyNumberFormat="1" applyFont="1" applyAlignment="1"/>
    <xf numFmtId="188" fontId="0" fillId="0" borderId="0" xfId="1" applyNumberFormat="1" applyFont="1" applyAlignment="1"/>
    <xf numFmtId="189" fontId="0" fillId="0" borderId="0" xfId="11" applyNumberFormat="1" applyFont="1" applyFill="1" applyBorder="1" applyAlignment="1">
      <alignment horizontal="right" vertical="top"/>
    </xf>
    <xf numFmtId="188" fontId="4" fillId="0" borderId="0" xfId="11" applyNumberFormat="1" applyFont="1" applyFill="1" applyAlignment="1"/>
    <xf numFmtId="188" fontId="4" fillId="0" borderId="0" xfId="11" applyNumberFormat="1" applyFont="1" applyFill="1" applyAlignment="1">
      <alignment horizontal="center" vertical="top"/>
    </xf>
    <xf numFmtId="188" fontId="4" fillId="0" borderId="0" xfId="11" applyNumberFormat="1" applyFont="1" applyFill="1" applyAlignment="1">
      <alignment horizontal="right" vertical="top"/>
    </xf>
    <xf numFmtId="188" fontId="4" fillId="0" borderId="0" xfId="11" applyNumberFormat="1" applyFont="1" applyFill="1" applyBorder="1" applyAlignment="1">
      <alignment horizontal="right" vertical="top"/>
    </xf>
    <xf numFmtId="188" fontId="4" fillId="0" borderId="3" xfId="11" applyNumberFormat="1" applyFont="1" applyFill="1" applyBorder="1" applyAlignment="1">
      <alignment horizontal="right" vertical="top"/>
    </xf>
    <xf numFmtId="188" fontId="4" fillId="0" borderId="0" xfId="1" applyNumberFormat="1" applyFont="1" applyAlignment="1"/>
    <xf numFmtId="188" fontId="0" fillId="0" borderId="0" xfId="1" applyNumberFormat="1" applyFont="1" applyAlignment="1">
      <alignment horizontal="right"/>
    </xf>
    <xf numFmtId="189" fontId="6" fillId="0" borderId="1" xfId="11" applyNumberFormat="1" applyFont="1" applyFill="1" applyBorder="1" applyAlignment="1">
      <alignment horizontal="right" vertical="top"/>
    </xf>
    <xf numFmtId="189" fontId="6" fillId="0" borderId="0" xfId="0" applyNumberFormat="1" applyFont="1" applyFill="1" applyAlignment="1"/>
    <xf numFmtId="37" fontId="0" fillId="0" borderId="0" xfId="0" applyFill="1" applyAlignment="1">
      <alignment vertical="top"/>
    </xf>
    <xf numFmtId="49" fontId="0" fillId="0" borderId="3" xfId="0" quotePrefix="1" applyNumberFormat="1" applyFont="1" applyFill="1" applyBorder="1" applyAlignment="1">
      <alignment horizontal="center"/>
    </xf>
    <xf numFmtId="49" fontId="0" fillId="0" borderId="0" xfId="0" quotePrefix="1" applyNumberFormat="1" applyFont="1" applyFill="1" applyBorder="1" applyAlignment="1">
      <alignment horizontal="center"/>
    </xf>
    <xf numFmtId="188" fontId="13" fillId="0" borderId="0" xfId="11" applyNumberFormat="1" applyFont="1" applyAlignment="1"/>
    <xf numFmtId="37" fontId="13" fillId="0" borderId="0" xfId="0" applyFont="1" applyAlignment="1"/>
    <xf numFmtId="188" fontId="13" fillId="0" borderId="0" xfId="11" applyNumberFormat="1" applyFont="1" applyFill="1" applyAlignment="1"/>
    <xf numFmtId="37" fontId="2" fillId="0" borderId="0" xfId="0" applyFont="1" applyAlignment="1"/>
    <xf numFmtId="37" fontId="2" fillId="0" borderId="0" xfId="0" applyFont="1" applyFill="1" applyAlignment="1">
      <alignment vertical="top"/>
    </xf>
    <xf numFmtId="37" fontId="2" fillId="0" borderId="0" xfId="0" applyFont="1"/>
    <xf numFmtId="16" fontId="0" fillId="0" borderId="0" xfId="0" quotePrefix="1" applyNumberFormat="1" applyFont="1" applyFill="1" applyAlignment="1">
      <alignment horizontal="center"/>
    </xf>
    <xf numFmtId="37" fontId="0" fillId="0" borderId="3" xfId="0" applyFont="1" applyFill="1" applyBorder="1" applyAlignment="1">
      <alignment horizontal="center"/>
    </xf>
    <xf numFmtId="37" fontId="9" fillId="0" borderId="0" xfId="0" applyFont="1" applyFill="1" applyBorder="1" applyAlignment="1">
      <alignment vertical="top"/>
    </xf>
    <xf numFmtId="37" fontId="0" fillId="2" borderId="0" xfId="0" applyFont="1" applyFill="1" applyBorder="1" applyAlignment="1"/>
    <xf numFmtId="49" fontId="7" fillId="2" borderId="0" xfId="0" applyNumberFormat="1" applyFont="1" applyFill="1" applyBorder="1" applyAlignment="1">
      <alignment horizontal="center" vertical="top"/>
    </xf>
    <xf numFmtId="37" fontId="0" fillId="2" borderId="0" xfId="0" applyFont="1" applyFill="1" applyBorder="1" applyAlignment="1">
      <alignment horizontal="center" vertical="top"/>
    </xf>
    <xf numFmtId="188" fontId="4" fillId="2" borderId="0" xfId="11" applyNumberFormat="1" applyFont="1" applyFill="1" applyBorder="1"/>
    <xf numFmtId="37" fontId="0" fillId="2" borderId="0" xfId="0" applyFont="1" applyFill="1" applyBorder="1"/>
    <xf numFmtId="188" fontId="4" fillId="2" borderId="0" xfId="11" applyNumberFormat="1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/>
    <xf numFmtId="37" fontId="14" fillId="0" borderId="0" xfId="0" applyFont="1" applyFill="1" applyAlignment="1">
      <alignment vertical="top"/>
    </xf>
    <xf numFmtId="37" fontId="15" fillId="0" borderId="0" xfId="0" applyFont="1" applyFill="1" applyAlignment="1">
      <alignment horizontal="center" vertical="top" wrapText="1"/>
    </xf>
    <xf numFmtId="188" fontId="14" fillId="0" borderId="0" xfId="0" applyNumberFormat="1" applyFont="1" applyFill="1" applyAlignment="1">
      <alignment horizontal="right" vertical="top"/>
    </xf>
    <xf numFmtId="188" fontId="14" fillId="0" borderId="0" xfId="0" applyNumberFormat="1" applyFont="1" applyFill="1" applyBorder="1" applyAlignment="1">
      <alignment horizontal="right" vertical="top"/>
    </xf>
    <xf numFmtId="188" fontId="14" fillId="0" borderId="0" xfId="11" applyNumberFormat="1" applyFont="1" applyFill="1" applyBorder="1" applyAlignment="1">
      <alignment horizontal="right" vertical="top"/>
    </xf>
    <xf numFmtId="37" fontId="16" fillId="0" borderId="0" xfId="0" applyNumberFormat="1" applyFont="1" applyFill="1" applyBorder="1" applyAlignment="1">
      <alignment horizontal="right" vertical="top"/>
    </xf>
    <xf numFmtId="37" fontId="16" fillId="0" borderId="0" xfId="0" applyNumberFormat="1" applyFont="1" applyFill="1" applyBorder="1" applyAlignment="1"/>
    <xf numFmtId="188" fontId="14" fillId="0" borderId="0" xfId="11" applyNumberFormat="1" applyFont="1" applyFill="1" applyAlignment="1">
      <alignment horizontal="right" vertical="top"/>
    </xf>
    <xf numFmtId="37" fontId="14" fillId="0" borderId="0" xfId="0" applyFont="1" applyFill="1" applyAlignment="1"/>
    <xf numFmtId="188" fontId="6" fillId="0" borderId="5" xfId="0" applyNumberFormat="1" applyFont="1" applyFill="1" applyBorder="1" applyAlignment="1">
      <alignment horizontal="right" vertical="top"/>
    </xf>
    <xf numFmtId="187" fontId="0" fillId="0" borderId="2" xfId="11" applyNumberFormat="1" applyFont="1" applyFill="1" applyBorder="1" applyAlignment="1"/>
    <xf numFmtId="188" fontId="0" fillId="0" borderId="0" xfId="11" quotePrefix="1" applyNumberFormat="1" applyFont="1" applyFill="1" applyBorder="1" applyAlignment="1">
      <alignment horizontal="right" vertical="top"/>
    </xf>
    <xf numFmtId="188" fontId="4" fillId="0" borderId="3" xfId="11" quotePrefix="1" applyNumberFormat="1" applyFont="1" applyFill="1" applyBorder="1" applyAlignment="1">
      <alignment horizontal="center" vertical="top"/>
    </xf>
    <xf numFmtId="188" fontId="4" fillId="0" borderId="3" xfId="0" applyNumberFormat="1" applyFont="1" applyFill="1" applyBorder="1" applyAlignment="1">
      <alignment horizontal="right" vertical="top"/>
    </xf>
    <xf numFmtId="37" fontId="6" fillId="0" borderId="3" xfId="0" applyFont="1" applyFill="1" applyBorder="1" applyAlignment="1">
      <alignment horizontal="center"/>
    </xf>
    <xf numFmtId="37" fontId="6" fillId="0" borderId="3" xfId="0" applyFont="1" applyBorder="1" applyAlignment="1">
      <alignment horizontal="center"/>
    </xf>
    <xf numFmtId="37" fontId="7" fillId="0" borderId="0" xfId="0" applyFont="1" applyFill="1" applyBorder="1" applyAlignment="1">
      <alignment horizontal="center" vertical="top"/>
    </xf>
    <xf numFmtId="37" fontId="0" fillId="0" borderId="3" xfId="0" applyFont="1" applyFill="1" applyBorder="1" applyAlignment="1">
      <alignment horizontal="center"/>
    </xf>
    <xf numFmtId="37" fontId="7" fillId="0" borderId="0" xfId="0" applyFont="1" applyFill="1" applyAlignment="1">
      <alignment horizontal="center"/>
    </xf>
  </cellXfs>
  <cellStyles count="13">
    <cellStyle name="Comma" xfId="11" builtinId="3"/>
    <cellStyle name="Comma 10" xfId="1"/>
    <cellStyle name="Comma 10 2" xfId="2"/>
    <cellStyle name="Comma 2" xfId="3"/>
    <cellStyle name="Comma 2 2" xfId="4"/>
    <cellStyle name="Comma 3" xfId="5"/>
    <cellStyle name="Normal" xfId="0" builtinId="0"/>
    <cellStyle name="Normal - Style2" xfId="6"/>
    <cellStyle name="Normal 2 2" xfId="7"/>
    <cellStyle name="Normal 36" xfId="8"/>
    <cellStyle name="Normal_Thai GAAP 1st qtr 2011 PLC IFS (Eng) 27 Mar" xfId="9"/>
    <cellStyle name="Percent" xfId="12" builtinId="5"/>
    <cellStyle name="Percent 10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uPaRiT.S\Desktop\Desktop%20Aon\Financial%20Statement%20&amp;%2056-1\SSI%20FSE%20Final.59\FINANCIAL_STATEMEN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IA%20Work\&#3610;&#3617;&#3592;.&#3626;&#3627;&#3623;&#3636;&#3619;&#3636;&#3618;&#3634;&#3626;&#3605;&#3637;&#3621;&#3629;&#3636;&#3609;&#3604;&#3633;&#3626;&#3605;&#3637;&#3657;\WP%20Q2'2560\SSI%20FSE%20Draft%20Jun.60\Users\SuPaRiT.S\Desktop\SSI%20CF%20Sepa%20Jun.60_Aud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5-7"/>
      <sheetName val="PL8-10"/>
      <sheetName val="SH Conso11-12"/>
      <sheetName val="SH13-14"/>
      <sheetName val="CF15-17"/>
    </sheetNames>
    <sheetDataSet>
      <sheetData sheetId="0">
        <row r="44">
          <cell r="A44" t="str">
            <v>Bank overdrafts and short-term loans from</v>
          </cell>
        </row>
        <row r="45">
          <cell r="A45" t="str">
            <v xml:space="preserve">   financial institutions and related parties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"/>
      <sheetName val="FS+CF_P'Nok"/>
    </sheetNames>
    <sheetDataSet>
      <sheetData sheetId="0">
        <row r="12">
          <cell r="J12">
            <v>280359.05426</v>
          </cell>
        </row>
        <row r="66">
          <cell r="J66">
            <v>-132505.14696999043</v>
          </cell>
        </row>
        <row r="68">
          <cell r="J68">
            <v>-268.69572000000022</v>
          </cell>
        </row>
        <row r="70">
          <cell r="J70">
            <v>30600</v>
          </cell>
        </row>
        <row r="87">
          <cell r="J87">
            <v>-45216.27839999985</v>
          </cell>
        </row>
        <row r="94">
          <cell r="J94">
            <v>-506809.87354000093</v>
          </cell>
        </row>
        <row r="95">
          <cell r="J95">
            <v>-37593.426389999935</v>
          </cell>
        </row>
        <row r="96">
          <cell r="J96">
            <v>-227773.00982999921</v>
          </cell>
        </row>
        <row r="100">
          <cell r="J100">
            <v>-580.76124000000004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topLeftCell="A89" zoomScale="87" zoomScaleNormal="87" zoomScaleSheetLayoutView="80" workbookViewId="0">
      <selection activeCell="B96" sqref="B96"/>
    </sheetView>
  </sheetViews>
  <sheetFormatPr defaultRowHeight="21" customHeight="1" x14ac:dyDescent="0.45"/>
  <cols>
    <col min="1" max="1" width="46.7109375" style="24" customWidth="1"/>
    <col min="2" max="2" width="7.5703125" style="5" customWidth="1"/>
    <col min="3" max="3" width="4.42578125" style="24" customWidth="1"/>
    <col min="4" max="4" width="14.7109375" style="51" customWidth="1"/>
    <col min="5" max="5" width="1.5703125" style="24" customWidth="1"/>
    <col min="6" max="6" width="14.7109375" style="24" customWidth="1"/>
    <col min="7" max="7" width="1" style="24" customWidth="1"/>
    <col min="8" max="8" width="14.7109375" style="54" customWidth="1"/>
    <col min="9" max="9" width="1.5703125" style="54" customWidth="1"/>
    <col min="10" max="10" width="14.85546875" style="54" customWidth="1"/>
    <col min="11" max="11" width="1.28515625" style="24" customWidth="1"/>
    <col min="12" max="16384" width="9.140625" style="24"/>
  </cols>
  <sheetData>
    <row r="1" spans="1:10" ht="21" customHeight="1" x14ac:dyDescent="0.5">
      <c r="A1" s="170" t="s">
        <v>90</v>
      </c>
    </row>
    <row r="2" spans="1:10" ht="21" customHeight="1" x14ac:dyDescent="0.5">
      <c r="A2" s="170" t="s">
        <v>186</v>
      </c>
    </row>
    <row r="3" spans="1:10" ht="21" customHeight="1" x14ac:dyDescent="0.5">
      <c r="A3" s="170" t="s">
        <v>88</v>
      </c>
    </row>
    <row r="4" spans="1:10" ht="21" customHeight="1" x14ac:dyDescent="0.45">
      <c r="A4" s="1"/>
    </row>
    <row r="5" spans="1:10" ht="21" customHeight="1" x14ac:dyDescent="0.45">
      <c r="A5" s="1"/>
      <c r="J5" s="127" t="s">
        <v>89</v>
      </c>
    </row>
    <row r="6" spans="1:10" ht="21" customHeight="1" x14ac:dyDescent="0.45">
      <c r="A6" s="6"/>
      <c r="B6" s="25"/>
      <c r="C6" s="26"/>
      <c r="D6" s="197" t="s">
        <v>79</v>
      </c>
      <c r="E6" s="197"/>
      <c r="F6" s="197"/>
      <c r="H6" s="198" t="s">
        <v>80</v>
      </c>
      <c r="I6" s="198"/>
      <c r="J6" s="198"/>
    </row>
    <row r="7" spans="1:10" ht="21" customHeight="1" x14ac:dyDescent="0.45">
      <c r="A7" s="1" t="s">
        <v>30</v>
      </c>
      <c r="B7" s="4" t="s">
        <v>85</v>
      </c>
      <c r="C7" s="26"/>
      <c r="D7" s="173" t="s">
        <v>84</v>
      </c>
      <c r="E7" s="110"/>
      <c r="F7" s="173" t="s">
        <v>81</v>
      </c>
      <c r="G7" s="51"/>
      <c r="H7" s="173" t="s">
        <v>84</v>
      </c>
      <c r="I7" s="110"/>
      <c r="J7" s="173" t="s">
        <v>81</v>
      </c>
    </row>
    <row r="8" spans="1:10" ht="21" customHeight="1" x14ac:dyDescent="0.45">
      <c r="B8" s="24"/>
      <c r="C8" s="26"/>
      <c r="D8" s="165" t="s">
        <v>83</v>
      </c>
      <c r="E8" s="27"/>
      <c r="F8" s="126" t="s">
        <v>82</v>
      </c>
      <c r="G8" s="27"/>
      <c r="H8" s="165" t="s">
        <v>83</v>
      </c>
      <c r="I8" s="27"/>
      <c r="J8" s="126" t="s">
        <v>82</v>
      </c>
    </row>
    <row r="9" spans="1:10" ht="21" customHeight="1" x14ac:dyDescent="0.45">
      <c r="B9" s="24"/>
      <c r="C9" s="26"/>
      <c r="D9" s="166" t="s">
        <v>87</v>
      </c>
      <c r="E9" s="27"/>
      <c r="F9" s="128" t="s">
        <v>86</v>
      </c>
      <c r="G9" s="27"/>
      <c r="H9" s="166" t="s">
        <v>87</v>
      </c>
      <c r="I9" s="27"/>
      <c r="J9" s="128" t="s">
        <v>86</v>
      </c>
    </row>
    <row r="10" spans="1:10" ht="21" customHeight="1" x14ac:dyDescent="0.45">
      <c r="B10" s="24"/>
      <c r="C10" s="26"/>
      <c r="D10" s="52" t="s">
        <v>94</v>
      </c>
      <c r="E10" s="27"/>
      <c r="F10" s="128"/>
      <c r="G10" s="27"/>
      <c r="H10" s="52" t="s">
        <v>94</v>
      </c>
      <c r="I10" s="27"/>
      <c r="J10" s="128"/>
    </row>
    <row r="11" spans="1:10" ht="21" customHeight="1" x14ac:dyDescent="0.45">
      <c r="A11" s="2" t="s">
        <v>31</v>
      </c>
      <c r="B11" s="3"/>
      <c r="C11" s="28"/>
      <c r="E11" s="11"/>
      <c r="F11" s="11"/>
      <c r="G11" s="11"/>
      <c r="H11" s="40"/>
      <c r="I11" s="40"/>
      <c r="J11" s="40"/>
    </row>
    <row r="12" spans="1:10" ht="21" customHeight="1" x14ac:dyDescent="0.45">
      <c r="A12" s="32" t="s">
        <v>32</v>
      </c>
      <c r="B12" s="49"/>
      <c r="C12" s="50"/>
      <c r="D12" s="40">
        <v>516523</v>
      </c>
      <c r="E12" s="38"/>
      <c r="F12" s="38">
        <v>425056</v>
      </c>
      <c r="G12" s="38"/>
      <c r="H12" s="38">
        <v>436502</v>
      </c>
      <c r="I12" s="38"/>
      <c r="J12" s="38">
        <v>356536</v>
      </c>
    </row>
    <row r="13" spans="1:10" ht="21" customHeight="1" x14ac:dyDescent="0.45">
      <c r="A13" s="32" t="s">
        <v>33</v>
      </c>
      <c r="B13" s="49" t="s">
        <v>14</v>
      </c>
      <c r="C13" s="50"/>
      <c r="D13" s="40">
        <v>1380151</v>
      </c>
      <c r="E13" s="38"/>
      <c r="F13" s="38">
        <v>1504399</v>
      </c>
      <c r="G13" s="38"/>
      <c r="H13" s="38">
        <v>1357471</v>
      </c>
      <c r="I13" s="38"/>
      <c r="J13" s="38">
        <v>1475556</v>
      </c>
    </row>
    <row r="14" spans="1:10" ht="21" customHeight="1" x14ac:dyDescent="0.45">
      <c r="A14" s="32" t="s">
        <v>221</v>
      </c>
      <c r="B14" s="49" t="s">
        <v>15</v>
      </c>
      <c r="C14" s="50"/>
      <c r="D14" s="40">
        <v>268531</v>
      </c>
      <c r="E14" s="38"/>
      <c r="F14" s="38">
        <v>267707</v>
      </c>
      <c r="G14" s="38"/>
      <c r="H14" s="38">
        <v>292946</v>
      </c>
      <c r="I14" s="38"/>
      <c r="J14" s="38">
        <v>281248</v>
      </c>
    </row>
    <row r="15" spans="1:10" ht="21" customHeight="1" x14ac:dyDescent="0.45">
      <c r="A15" s="32" t="s">
        <v>34</v>
      </c>
      <c r="B15" s="49" t="s">
        <v>16</v>
      </c>
      <c r="C15" s="50"/>
      <c r="D15" s="40">
        <f>6865069+361560</f>
        <v>7226629</v>
      </c>
      <c r="E15" s="38"/>
      <c r="F15" s="38">
        <v>6509746</v>
      </c>
      <c r="G15" s="38"/>
      <c r="H15" s="38">
        <f>6846375+361560</f>
        <v>7207935</v>
      </c>
      <c r="I15" s="38"/>
      <c r="J15" s="38">
        <v>6496265</v>
      </c>
    </row>
    <row r="16" spans="1:10" ht="21" customHeight="1" x14ac:dyDescent="0.45">
      <c r="A16" s="32" t="s">
        <v>35</v>
      </c>
      <c r="B16" s="49"/>
      <c r="C16" s="50"/>
      <c r="D16" s="40">
        <v>1065970</v>
      </c>
      <c r="E16" s="38"/>
      <c r="F16" s="38">
        <v>987974</v>
      </c>
      <c r="G16" s="38"/>
      <c r="H16" s="38">
        <f>973914-51364</f>
        <v>922550</v>
      </c>
      <c r="I16" s="38"/>
      <c r="J16" s="38">
        <v>944096</v>
      </c>
    </row>
    <row r="17" spans="1:11" ht="21" customHeight="1" x14ac:dyDescent="0.45">
      <c r="A17" s="164" t="s">
        <v>187</v>
      </c>
      <c r="B17" s="49"/>
      <c r="C17" s="50"/>
      <c r="D17" s="38"/>
      <c r="E17" s="38"/>
      <c r="F17" s="38"/>
      <c r="G17" s="38"/>
      <c r="H17" s="38"/>
      <c r="I17" s="38"/>
      <c r="J17" s="38"/>
    </row>
    <row r="18" spans="1:11" ht="21" customHeight="1" x14ac:dyDescent="0.45">
      <c r="A18" s="32" t="s">
        <v>36</v>
      </c>
      <c r="B18" s="49" t="s">
        <v>37</v>
      </c>
      <c r="C18" s="50"/>
      <c r="D18" s="38">
        <v>0</v>
      </c>
      <c r="E18" s="38"/>
      <c r="F18" s="38">
        <v>0</v>
      </c>
      <c r="G18" s="38"/>
      <c r="H18" s="38">
        <v>0</v>
      </c>
      <c r="I18" s="38"/>
      <c r="J18" s="38">
        <v>0</v>
      </c>
    </row>
    <row r="19" spans="1:11" ht="21" customHeight="1" x14ac:dyDescent="0.45">
      <c r="A19" s="48" t="s">
        <v>38</v>
      </c>
      <c r="B19" s="49"/>
      <c r="C19" s="50"/>
      <c r="D19" s="125">
        <f>SUM(D12:D18)</f>
        <v>10457804</v>
      </c>
      <c r="E19" s="38"/>
      <c r="F19" s="125">
        <f>SUM(F12:F18)</f>
        <v>9694882</v>
      </c>
      <c r="G19" s="38"/>
      <c r="H19" s="125">
        <f>SUM(H12:H18)</f>
        <v>10217404</v>
      </c>
      <c r="I19" s="38"/>
      <c r="J19" s="125">
        <f>SUM(J12:J18)</f>
        <v>9553701</v>
      </c>
    </row>
    <row r="20" spans="1:11" ht="21" customHeight="1" x14ac:dyDescent="0.45">
      <c r="A20" s="32" t="s">
        <v>3</v>
      </c>
      <c r="B20" s="49"/>
      <c r="C20" s="50"/>
      <c r="D20" s="40"/>
      <c r="E20" s="40"/>
      <c r="F20" s="40"/>
      <c r="G20" s="40"/>
      <c r="H20" s="40"/>
      <c r="I20" s="40"/>
      <c r="J20" s="40"/>
    </row>
    <row r="21" spans="1:11" ht="21" customHeight="1" x14ac:dyDescent="0.45">
      <c r="A21" s="47" t="s">
        <v>39</v>
      </c>
      <c r="B21" s="49"/>
      <c r="C21" s="50"/>
      <c r="E21" s="40"/>
      <c r="F21" s="40"/>
      <c r="G21" s="40"/>
      <c r="H21" s="40"/>
      <c r="I21" s="40"/>
      <c r="J21" s="40"/>
    </row>
    <row r="22" spans="1:11" ht="21" customHeight="1" x14ac:dyDescent="0.45">
      <c r="A22" s="32" t="s">
        <v>40</v>
      </c>
      <c r="B22" s="49"/>
      <c r="C22" s="50"/>
      <c r="D22" s="51">
        <v>5292</v>
      </c>
      <c r="E22" s="40"/>
      <c r="F22" s="40">
        <v>4683</v>
      </c>
      <c r="G22" s="16">
        <v>0</v>
      </c>
      <c r="H22" s="16">
        <v>0</v>
      </c>
      <c r="I22" s="16"/>
      <c r="J22" s="16">
        <v>0</v>
      </c>
    </row>
    <row r="23" spans="1:11" ht="21" customHeight="1" x14ac:dyDescent="0.45">
      <c r="A23" s="32" t="s">
        <v>41</v>
      </c>
      <c r="B23" s="49" t="s">
        <v>17</v>
      </c>
      <c r="C23" s="50"/>
      <c r="D23" s="16">
        <v>0</v>
      </c>
      <c r="E23" s="16">
        <v>0</v>
      </c>
      <c r="F23" s="16">
        <v>0</v>
      </c>
      <c r="G23" s="40"/>
      <c r="H23" s="40">
        <v>279000</v>
      </c>
      <c r="I23" s="40"/>
      <c r="J23" s="40">
        <v>279000</v>
      </c>
    </row>
    <row r="24" spans="1:11" ht="21" customHeight="1" x14ac:dyDescent="0.45">
      <c r="A24" s="32" t="s">
        <v>42</v>
      </c>
      <c r="B24" s="49" t="s">
        <v>18</v>
      </c>
      <c r="C24" s="50"/>
      <c r="D24" s="39">
        <v>2643936</v>
      </c>
      <c r="E24" s="38"/>
      <c r="F24" s="38">
        <v>2706332</v>
      </c>
      <c r="G24" s="38"/>
      <c r="H24" s="38">
        <v>3159668</v>
      </c>
      <c r="I24" s="40"/>
      <c r="J24" s="40">
        <v>3159668</v>
      </c>
      <c r="K24" s="51"/>
    </row>
    <row r="25" spans="1:11" ht="21" customHeight="1" x14ac:dyDescent="0.45">
      <c r="A25" s="32" t="s">
        <v>43</v>
      </c>
      <c r="B25" s="49" t="s">
        <v>19</v>
      </c>
      <c r="C25" s="50"/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16"/>
      <c r="J25" s="16">
        <v>0</v>
      </c>
    </row>
    <row r="26" spans="1:11" ht="21" customHeight="1" x14ac:dyDescent="0.45">
      <c r="A26" s="32" t="s">
        <v>44</v>
      </c>
      <c r="B26" s="49" t="s">
        <v>20</v>
      </c>
      <c r="C26" s="50"/>
      <c r="D26" s="40">
        <v>11453863</v>
      </c>
      <c r="E26" s="38"/>
      <c r="F26" s="38">
        <v>11634087</v>
      </c>
      <c r="G26" s="38"/>
      <c r="H26" s="38">
        <v>10027756</v>
      </c>
      <c r="I26" s="40"/>
      <c r="J26" s="40">
        <v>10153951</v>
      </c>
    </row>
    <row r="27" spans="1:11" ht="21" customHeight="1" x14ac:dyDescent="0.45">
      <c r="A27" s="32" t="s">
        <v>45</v>
      </c>
      <c r="C27" s="50"/>
      <c r="D27" s="40">
        <v>135288</v>
      </c>
      <c r="E27" s="38"/>
      <c r="F27" s="38">
        <v>142488</v>
      </c>
      <c r="G27" s="39"/>
      <c r="H27" s="38">
        <v>129662</v>
      </c>
      <c r="I27" s="40"/>
      <c r="J27" s="40">
        <v>133043</v>
      </c>
      <c r="K27" s="40"/>
    </row>
    <row r="28" spans="1:11" ht="21" customHeight="1" x14ac:dyDescent="0.45">
      <c r="A28" s="32" t="s">
        <v>46</v>
      </c>
      <c r="B28" s="49" t="s">
        <v>21</v>
      </c>
      <c r="C28" s="50"/>
      <c r="D28" s="40">
        <v>25684</v>
      </c>
      <c r="E28" s="38"/>
      <c r="F28" s="38">
        <v>25667</v>
      </c>
      <c r="G28" s="39"/>
      <c r="H28" s="38">
        <v>0</v>
      </c>
      <c r="I28" s="16"/>
      <c r="J28" s="16">
        <v>0</v>
      </c>
    </row>
    <row r="29" spans="1:11" ht="21" customHeight="1" x14ac:dyDescent="0.45">
      <c r="A29" s="32" t="s">
        <v>47</v>
      </c>
      <c r="B29" s="49"/>
      <c r="C29" s="50"/>
      <c r="D29" s="40">
        <v>20145</v>
      </c>
      <c r="E29" s="38"/>
      <c r="F29" s="38">
        <v>19736</v>
      </c>
      <c r="G29" s="38"/>
      <c r="H29" s="38">
        <v>17971</v>
      </c>
      <c r="I29" s="40"/>
      <c r="J29" s="40">
        <v>17810</v>
      </c>
    </row>
    <row r="30" spans="1:11" ht="21" customHeight="1" x14ac:dyDescent="0.45">
      <c r="A30" s="48" t="s">
        <v>48</v>
      </c>
      <c r="B30" s="49"/>
      <c r="C30" s="50"/>
      <c r="D30" s="125">
        <f>SUM(D22:D29)</f>
        <v>14284208</v>
      </c>
      <c r="E30" s="38"/>
      <c r="F30" s="125">
        <f>SUM(F22:F29)</f>
        <v>14532993</v>
      </c>
      <c r="G30" s="38"/>
      <c r="H30" s="125">
        <f>SUM(H23:H29)</f>
        <v>13614057</v>
      </c>
      <c r="I30" s="38"/>
      <c r="J30" s="125">
        <f>SUM(J23:J29)</f>
        <v>13743472</v>
      </c>
    </row>
    <row r="31" spans="1:11" ht="21" customHeight="1" x14ac:dyDescent="0.45">
      <c r="A31" s="32"/>
      <c r="B31" s="49"/>
      <c r="C31" s="50"/>
      <c r="D31" s="38"/>
      <c r="E31" s="38"/>
      <c r="F31" s="38"/>
      <c r="G31" s="38"/>
      <c r="H31" s="38"/>
      <c r="I31" s="40"/>
      <c r="J31" s="40"/>
    </row>
    <row r="32" spans="1:11" ht="21" customHeight="1" thickBot="1" x14ac:dyDescent="0.5">
      <c r="A32" s="48" t="s">
        <v>49</v>
      </c>
      <c r="B32" s="49"/>
      <c r="C32" s="50"/>
      <c r="D32" s="29">
        <f>D19+D30</f>
        <v>24742012</v>
      </c>
      <c r="E32" s="38"/>
      <c r="F32" s="29">
        <f>F19+F30</f>
        <v>24227875</v>
      </c>
      <c r="G32" s="38"/>
      <c r="H32" s="29">
        <f>H19+H30</f>
        <v>23831461</v>
      </c>
      <c r="I32" s="38"/>
      <c r="J32" s="29">
        <f>J19+J30</f>
        <v>23297173</v>
      </c>
    </row>
    <row r="33" spans="1:11" ht="21" customHeight="1" thickTop="1" x14ac:dyDescent="0.45">
      <c r="A33" s="51"/>
      <c r="B33" s="53"/>
      <c r="C33" s="51"/>
      <c r="D33" s="54"/>
      <c r="E33" s="54"/>
      <c r="F33" s="54"/>
      <c r="G33" s="54"/>
    </row>
    <row r="34" spans="1:11" ht="21" customHeight="1" x14ac:dyDescent="0.5">
      <c r="A34" s="170" t="s">
        <v>90</v>
      </c>
      <c r="B34" s="53"/>
      <c r="C34" s="51"/>
      <c r="E34" s="51"/>
      <c r="F34" s="51"/>
      <c r="G34" s="51"/>
    </row>
    <row r="35" spans="1:11" ht="21" customHeight="1" x14ac:dyDescent="0.5">
      <c r="A35" s="170" t="s">
        <v>186</v>
      </c>
      <c r="B35" s="53"/>
      <c r="C35" s="51"/>
      <c r="E35" s="51"/>
      <c r="F35" s="51"/>
      <c r="G35" s="51"/>
    </row>
    <row r="36" spans="1:11" ht="21" customHeight="1" x14ac:dyDescent="0.5">
      <c r="A36" s="170" t="s">
        <v>88</v>
      </c>
      <c r="B36" s="53"/>
      <c r="C36" s="51"/>
      <c r="E36" s="51"/>
      <c r="F36" s="51"/>
      <c r="G36" s="51"/>
    </row>
    <row r="37" spans="1:11" ht="21" customHeight="1" x14ac:dyDescent="0.45">
      <c r="A37" s="1"/>
      <c r="B37" s="53"/>
      <c r="C37" s="51"/>
      <c r="E37" s="51"/>
      <c r="F37" s="51"/>
      <c r="G37" s="51"/>
    </row>
    <row r="38" spans="1:11" ht="21" customHeight="1" x14ac:dyDescent="0.45">
      <c r="A38" s="23"/>
      <c r="B38" s="53"/>
      <c r="C38" s="51"/>
      <c r="J38" s="127" t="s">
        <v>89</v>
      </c>
    </row>
    <row r="39" spans="1:11" ht="21" customHeight="1" x14ac:dyDescent="0.45">
      <c r="A39" s="32"/>
      <c r="B39" s="55"/>
      <c r="C39" s="56"/>
      <c r="D39" s="197" t="s">
        <v>79</v>
      </c>
      <c r="E39" s="197"/>
      <c r="F39" s="197"/>
      <c r="H39" s="198" t="s">
        <v>80</v>
      </c>
      <c r="I39" s="198"/>
      <c r="J39" s="198"/>
    </row>
    <row r="40" spans="1:11" ht="21" customHeight="1" x14ac:dyDescent="0.45">
      <c r="A40" s="23" t="s">
        <v>195</v>
      </c>
      <c r="B40" s="4" t="s">
        <v>85</v>
      </c>
      <c r="C40" s="26"/>
      <c r="D40" s="173" t="s">
        <v>84</v>
      </c>
      <c r="E40" s="110"/>
      <c r="F40" s="173" t="s">
        <v>81</v>
      </c>
      <c r="G40" s="51"/>
      <c r="H40" s="173" t="s">
        <v>84</v>
      </c>
      <c r="I40" s="110"/>
      <c r="J40" s="173" t="s">
        <v>81</v>
      </c>
    </row>
    <row r="41" spans="1:11" ht="21" customHeight="1" x14ac:dyDescent="0.45">
      <c r="B41" s="24"/>
      <c r="C41" s="56"/>
      <c r="D41" s="165" t="s">
        <v>83</v>
      </c>
      <c r="E41" s="27"/>
      <c r="F41" s="126" t="s">
        <v>82</v>
      </c>
      <c r="G41" s="27"/>
      <c r="H41" s="165" t="s">
        <v>83</v>
      </c>
      <c r="I41" s="27"/>
      <c r="J41" s="126" t="s">
        <v>82</v>
      </c>
    </row>
    <row r="42" spans="1:11" ht="21" customHeight="1" x14ac:dyDescent="0.45">
      <c r="B42" s="24"/>
      <c r="C42" s="56"/>
      <c r="D42" s="166" t="s">
        <v>87</v>
      </c>
      <c r="E42" s="27"/>
      <c r="F42" s="128" t="s">
        <v>86</v>
      </c>
      <c r="G42" s="27"/>
      <c r="H42" s="166" t="s">
        <v>87</v>
      </c>
      <c r="I42" s="27"/>
      <c r="J42" s="128" t="s">
        <v>86</v>
      </c>
    </row>
    <row r="43" spans="1:11" ht="21" customHeight="1" x14ac:dyDescent="0.45">
      <c r="A43" s="32"/>
      <c r="B43" s="57"/>
      <c r="C43" s="56"/>
      <c r="D43" s="52" t="s">
        <v>94</v>
      </c>
      <c r="E43" s="27"/>
      <c r="F43" s="128"/>
      <c r="G43" s="27"/>
      <c r="H43" s="52" t="s">
        <v>94</v>
      </c>
      <c r="I43" s="27"/>
      <c r="J43" s="128"/>
    </row>
    <row r="44" spans="1:11" ht="21" customHeight="1" x14ac:dyDescent="0.45">
      <c r="A44" s="47" t="s">
        <v>91</v>
      </c>
      <c r="B44" s="49"/>
      <c r="C44" s="50"/>
      <c r="D44" s="40"/>
      <c r="E44" s="40"/>
      <c r="F44" s="40"/>
      <c r="G44" s="40"/>
      <c r="H44" s="40"/>
      <c r="I44" s="40"/>
      <c r="J44" s="40"/>
    </row>
    <row r="45" spans="1:11" ht="21" customHeight="1" x14ac:dyDescent="0.45">
      <c r="A45" s="32" t="str">
        <f>'[1]BS5-7'!$A$44</f>
        <v>Bank overdrafts and short-term loans from</v>
      </c>
      <c r="B45" s="24"/>
      <c r="H45" s="51"/>
      <c r="I45" s="51"/>
      <c r="J45" s="51"/>
    </row>
    <row r="46" spans="1:11" ht="21" customHeight="1" x14ac:dyDescent="0.45">
      <c r="A46" s="32" t="str">
        <f>'[1]BS5-7'!$A$45</f>
        <v xml:space="preserve">   financial institutions and related parties</v>
      </c>
      <c r="B46" s="49" t="s">
        <v>27</v>
      </c>
      <c r="C46" s="50"/>
      <c r="D46" s="51">
        <v>124028</v>
      </c>
      <c r="E46" s="38"/>
      <c r="F46" s="38">
        <v>335636</v>
      </c>
      <c r="G46" s="38"/>
      <c r="H46" s="81">
        <v>7991</v>
      </c>
      <c r="I46" s="81"/>
      <c r="J46" s="81">
        <v>231265</v>
      </c>
      <c r="K46" s="81"/>
    </row>
    <row r="47" spans="1:11" ht="21" customHeight="1" x14ac:dyDescent="0.45">
      <c r="A47" s="32" t="s">
        <v>50</v>
      </c>
      <c r="B47" s="49" t="s">
        <v>22</v>
      </c>
      <c r="C47" s="50"/>
      <c r="D47" s="51">
        <f>2325569+310196</f>
        <v>2635765</v>
      </c>
      <c r="E47" s="38"/>
      <c r="F47" s="38">
        <v>2244304</v>
      </c>
      <c r="G47" s="38"/>
      <c r="H47" s="81">
        <f>2293606-824+310196</f>
        <v>2602978</v>
      </c>
      <c r="I47" s="81"/>
      <c r="J47" s="81">
        <v>2204976</v>
      </c>
      <c r="K47" s="81"/>
    </row>
    <row r="48" spans="1:11" ht="21" customHeight="1" x14ac:dyDescent="0.45">
      <c r="A48" s="32" t="s">
        <v>222</v>
      </c>
      <c r="B48" s="49" t="s">
        <v>15</v>
      </c>
      <c r="C48" s="50"/>
      <c r="D48" s="51">
        <v>35469</v>
      </c>
      <c r="E48" s="38"/>
      <c r="F48" s="38">
        <v>36169</v>
      </c>
      <c r="G48" s="38"/>
      <c r="H48" s="81">
        <v>49523</v>
      </c>
      <c r="I48" s="81"/>
      <c r="J48" s="81">
        <v>45067</v>
      </c>
      <c r="K48" s="81"/>
    </row>
    <row r="49" spans="1:11" ht="21" customHeight="1" x14ac:dyDescent="0.45">
      <c r="A49" s="164" t="s">
        <v>51</v>
      </c>
      <c r="B49" s="49"/>
      <c r="C49" s="50"/>
      <c r="D49" s="84"/>
      <c r="E49" s="38"/>
      <c r="F49" s="38"/>
      <c r="G49" s="38"/>
      <c r="H49" s="81"/>
      <c r="I49" s="81"/>
      <c r="J49" s="81"/>
      <c r="K49" s="81"/>
    </row>
    <row r="50" spans="1:11" ht="21" customHeight="1" x14ac:dyDescent="0.45">
      <c r="A50" s="32" t="s">
        <v>52</v>
      </c>
      <c r="B50" s="49" t="s">
        <v>23</v>
      </c>
      <c r="C50" s="50"/>
      <c r="D50" s="81">
        <v>1013619</v>
      </c>
      <c r="E50" s="38"/>
      <c r="F50" s="38">
        <v>1013619</v>
      </c>
      <c r="G50" s="38"/>
      <c r="H50" s="81">
        <v>1013619</v>
      </c>
      <c r="I50" s="81"/>
      <c r="J50" s="81">
        <v>1013619</v>
      </c>
      <c r="K50" s="81"/>
    </row>
    <row r="51" spans="1:11" ht="21" customHeight="1" x14ac:dyDescent="0.45">
      <c r="A51" s="164" t="s">
        <v>53</v>
      </c>
      <c r="B51" s="49" t="s">
        <v>23</v>
      </c>
      <c r="C51" s="50"/>
      <c r="D51" s="51">
        <v>26795</v>
      </c>
      <c r="E51" s="38"/>
      <c r="F51" s="38">
        <v>48705</v>
      </c>
      <c r="G51" s="38"/>
      <c r="H51" s="16">
        <v>0</v>
      </c>
      <c r="I51" s="16"/>
      <c r="J51" s="16">
        <v>0</v>
      </c>
      <c r="K51" s="81"/>
    </row>
    <row r="52" spans="1:11" ht="21" customHeight="1" x14ac:dyDescent="0.45">
      <c r="A52" s="32" t="s">
        <v>54</v>
      </c>
      <c r="B52" s="49" t="s">
        <v>23</v>
      </c>
      <c r="C52" s="50"/>
      <c r="D52" s="51">
        <v>274</v>
      </c>
      <c r="E52" s="38"/>
      <c r="F52" s="38">
        <v>1000</v>
      </c>
      <c r="G52" s="38"/>
      <c r="H52" s="16">
        <v>259</v>
      </c>
      <c r="I52" s="16"/>
      <c r="J52" s="16">
        <v>840</v>
      </c>
      <c r="K52" s="81"/>
    </row>
    <row r="53" spans="1:11" ht="21" customHeight="1" x14ac:dyDescent="0.45">
      <c r="A53" s="32" t="s">
        <v>188</v>
      </c>
      <c r="B53" s="49"/>
      <c r="C53" s="50"/>
      <c r="E53" s="38"/>
      <c r="F53" s="38"/>
      <c r="G53" s="38"/>
      <c r="H53" s="16"/>
      <c r="I53" s="16"/>
      <c r="J53" s="16"/>
      <c r="K53" s="81"/>
    </row>
    <row r="54" spans="1:11" ht="21" customHeight="1" x14ac:dyDescent="0.45">
      <c r="A54" s="32" t="s">
        <v>189</v>
      </c>
      <c r="B54" s="49" t="s">
        <v>23</v>
      </c>
      <c r="C54" s="50"/>
      <c r="D54" s="16">
        <v>455668</v>
      </c>
      <c r="E54" s="38"/>
      <c r="F54" s="38">
        <v>455668</v>
      </c>
      <c r="G54" s="38"/>
      <c r="H54" s="81">
        <v>455668</v>
      </c>
      <c r="I54" s="81"/>
      <c r="J54" s="81">
        <v>455667</v>
      </c>
      <c r="K54" s="81"/>
    </row>
    <row r="55" spans="1:11" ht="21" customHeight="1" x14ac:dyDescent="0.45">
      <c r="A55" s="41" t="s">
        <v>55</v>
      </c>
      <c r="B55" s="49"/>
      <c r="C55" s="50"/>
      <c r="D55" s="43">
        <v>321</v>
      </c>
      <c r="E55" s="38"/>
      <c r="F55" s="38">
        <v>19152</v>
      </c>
      <c r="G55" s="107"/>
      <c r="H55" s="16">
        <v>321</v>
      </c>
      <c r="I55" s="16"/>
      <c r="J55" s="16">
        <v>19152</v>
      </c>
      <c r="K55" s="81"/>
    </row>
    <row r="56" spans="1:11" ht="21" customHeight="1" x14ac:dyDescent="0.45">
      <c r="A56" s="41" t="s">
        <v>191</v>
      </c>
      <c r="B56" s="49"/>
      <c r="C56" s="50"/>
      <c r="D56" s="16"/>
      <c r="E56" s="38"/>
      <c r="F56" s="38"/>
      <c r="G56" s="38"/>
      <c r="H56" s="16"/>
      <c r="I56" s="16"/>
      <c r="J56" s="16"/>
      <c r="K56" s="81"/>
    </row>
    <row r="57" spans="1:11" ht="21" customHeight="1" x14ac:dyDescent="0.45">
      <c r="A57" s="41" t="s">
        <v>56</v>
      </c>
      <c r="B57" s="49" t="s">
        <v>23</v>
      </c>
      <c r="C57" s="50"/>
      <c r="D57" s="16">
        <v>60633</v>
      </c>
      <c r="E57" s="38"/>
      <c r="F57" s="16">
        <v>73450</v>
      </c>
      <c r="G57" s="38"/>
      <c r="H57" s="16">
        <v>60633</v>
      </c>
      <c r="I57" s="16"/>
      <c r="J57" s="16">
        <v>73450</v>
      </c>
      <c r="K57" s="81"/>
    </row>
    <row r="58" spans="1:11" ht="21" customHeight="1" x14ac:dyDescent="0.45">
      <c r="A58" s="32" t="s">
        <v>196</v>
      </c>
      <c r="B58" s="49"/>
      <c r="C58" s="50"/>
      <c r="D58" s="16"/>
      <c r="E58" s="38"/>
      <c r="F58" s="38"/>
      <c r="G58" s="38"/>
      <c r="H58" s="16"/>
      <c r="I58" s="16"/>
      <c r="J58" s="16"/>
      <c r="K58" s="81"/>
    </row>
    <row r="59" spans="1:11" ht="21" customHeight="1" x14ac:dyDescent="0.45">
      <c r="A59" s="32" t="s">
        <v>56</v>
      </c>
      <c r="B59" s="49" t="s">
        <v>23</v>
      </c>
      <c r="C59" s="50"/>
      <c r="D59" s="16">
        <v>0</v>
      </c>
      <c r="E59" s="38"/>
      <c r="F59" s="38">
        <v>4404</v>
      </c>
      <c r="G59" s="38"/>
      <c r="H59" s="16">
        <v>0</v>
      </c>
      <c r="I59" s="16"/>
      <c r="J59" s="16">
        <v>4404</v>
      </c>
      <c r="K59" s="81"/>
    </row>
    <row r="60" spans="1:11" ht="21" customHeight="1" x14ac:dyDescent="0.45">
      <c r="A60" s="32" t="s">
        <v>57</v>
      </c>
      <c r="B60" s="49"/>
      <c r="C60" s="50"/>
      <c r="D60" s="16">
        <v>0</v>
      </c>
      <c r="E60" s="38"/>
      <c r="F60" s="38">
        <v>4502</v>
      </c>
      <c r="G60" s="38"/>
      <c r="H60" s="16">
        <v>0</v>
      </c>
      <c r="I60" s="16"/>
      <c r="J60" s="16">
        <v>0</v>
      </c>
      <c r="K60" s="81"/>
    </row>
    <row r="61" spans="1:11" ht="21" customHeight="1" x14ac:dyDescent="0.45">
      <c r="A61" s="32" t="s">
        <v>58</v>
      </c>
      <c r="B61" s="49"/>
      <c r="C61" s="50"/>
      <c r="D61" s="51">
        <v>663085</v>
      </c>
      <c r="E61" s="38"/>
      <c r="F61" s="38">
        <v>506801</v>
      </c>
      <c r="G61" s="38"/>
      <c r="H61" s="81">
        <v>589669</v>
      </c>
      <c r="I61" s="81"/>
      <c r="J61" s="81">
        <v>466212</v>
      </c>
      <c r="K61" s="81"/>
    </row>
    <row r="62" spans="1:11" ht="21" customHeight="1" x14ac:dyDescent="0.45">
      <c r="A62" s="48" t="s">
        <v>59</v>
      </c>
      <c r="B62" s="49"/>
      <c r="C62" s="50"/>
      <c r="D62" s="125">
        <f>SUM(D46:D61)</f>
        <v>5015657</v>
      </c>
      <c r="E62" s="40"/>
      <c r="F62" s="125">
        <f>SUM(F46:F61)</f>
        <v>4743410</v>
      </c>
      <c r="G62" s="40"/>
      <c r="H62" s="125">
        <f>SUM(H46:H61)</f>
        <v>4780661</v>
      </c>
      <c r="I62" s="34"/>
      <c r="J62" s="125">
        <f>SUM(J46:J61)</f>
        <v>4514652</v>
      </c>
      <c r="K62" s="81"/>
    </row>
    <row r="63" spans="1:11" ht="21" customHeight="1" x14ac:dyDescent="0.45">
      <c r="A63" s="48"/>
      <c r="B63" s="49"/>
      <c r="C63" s="50"/>
      <c r="D63" s="33"/>
      <c r="E63" s="46"/>
      <c r="F63" s="46"/>
      <c r="G63" s="46"/>
      <c r="H63" s="33"/>
      <c r="I63" s="33"/>
      <c r="J63" s="33"/>
    </row>
    <row r="64" spans="1:11" ht="21" customHeight="1" x14ac:dyDescent="0.45">
      <c r="A64" s="47" t="s">
        <v>92</v>
      </c>
      <c r="B64" s="49"/>
      <c r="C64" s="50"/>
      <c r="D64" s="46"/>
      <c r="E64" s="46"/>
      <c r="F64" s="46"/>
      <c r="G64" s="46"/>
      <c r="H64" s="46"/>
      <c r="I64" s="33"/>
      <c r="J64" s="46"/>
    </row>
    <row r="65" spans="1:11" ht="21" customHeight="1" x14ac:dyDescent="0.45">
      <c r="A65" s="32" t="s">
        <v>60</v>
      </c>
      <c r="B65" s="49" t="s">
        <v>23</v>
      </c>
      <c r="C65" s="50"/>
      <c r="D65" s="43">
        <v>24092618</v>
      </c>
      <c r="E65" s="36"/>
      <c r="F65" s="43">
        <v>24599428</v>
      </c>
      <c r="G65" s="36"/>
      <c r="H65" s="43">
        <v>24092618</v>
      </c>
      <c r="I65" s="43"/>
      <c r="J65" s="43">
        <v>24599428</v>
      </c>
    </row>
    <row r="66" spans="1:11" ht="21" customHeight="1" x14ac:dyDescent="0.45">
      <c r="A66" s="41" t="s">
        <v>190</v>
      </c>
      <c r="B66" s="49" t="s">
        <v>23</v>
      </c>
      <c r="C66" s="50"/>
      <c r="D66" s="43">
        <v>1886078</v>
      </c>
      <c r="E66" s="36"/>
      <c r="F66" s="43">
        <v>1910854</v>
      </c>
      <c r="G66" s="36"/>
      <c r="H66" s="43">
        <v>1886078</v>
      </c>
      <c r="I66" s="43"/>
      <c r="J66" s="43">
        <v>1910854</v>
      </c>
    </row>
    <row r="67" spans="1:11" ht="21" customHeight="1" x14ac:dyDescent="0.45">
      <c r="A67" s="32" t="s">
        <v>188</v>
      </c>
      <c r="B67" s="49"/>
      <c r="C67" s="50"/>
      <c r="D67" s="43"/>
      <c r="E67" s="36"/>
      <c r="F67" s="43"/>
      <c r="G67" s="36"/>
      <c r="H67" s="43"/>
      <c r="I67" s="43"/>
      <c r="J67" s="43"/>
    </row>
    <row r="68" spans="1:11" ht="21" customHeight="1" x14ac:dyDescent="0.45">
      <c r="A68" s="32" t="s">
        <v>189</v>
      </c>
      <c r="B68" s="49" t="s">
        <v>23</v>
      </c>
      <c r="C68" s="50"/>
      <c r="D68" s="43">
        <v>26801505</v>
      </c>
      <c r="E68" s="36"/>
      <c r="F68" s="43">
        <v>28489628</v>
      </c>
      <c r="G68" s="36"/>
      <c r="H68" s="43">
        <v>26801505</v>
      </c>
      <c r="I68" s="43"/>
      <c r="J68" s="43">
        <v>28489628</v>
      </c>
    </row>
    <row r="69" spans="1:11" ht="21" customHeight="1" x14ac:dyDescent="0.45">
      <c r="A69" s="32" t="s">
        <v>197</v>
      </c>
      <c r="B69" s="49" t="s">
        <v>23</v>
      </c>
      <c r="C69" s="50"/>
      <c r="D69" s="43">
        <v>7932611</v>
      </c>
      <c r="E69" s="36"/>
      <c r="F69" s="43">
        <v>7617098</v>
      </c>
      <c r="G69" s="36"/>
      <c r="H69" s="43">
        <v>7932611</v>
      </c>
      <c r="I69" s="43"/>
      <c r="J69" s="43">
        <v>7617098</v>
      </c>
    </row>
    <row r="70" spans="1:11" ht="21" customHeight="1" x14ac:dyDescent="0.45">
      <c r="A70" s="32" t="s">
        <v>61</v>
      </c>
      <c r="B70" s="49" t="s">
        <v>23</v>
      </c>
      <c r="C70" s="50"/>
      <c r="D70" s="31">
        <v>25755</v>
      </c>
      <c r="E70" s="36"/>
      <c r="F70" s="16">
        <v>37111</v>
      </c>
      <c r="G70" s="36"/>
      <c r="H70" s="43">
        <v>0</v>
      </c>
      <c r="I70" s="43"/>
      <c r="J70" s="43">
        <v>0</v>
      </c>
    </row>
    <row r="71" spans="1:11" ht="21" customHeight="1" x14ac:dyDescent="0.45">
      <c r="A71" s="32" t="s">
        <v>62</v>
      </c>
      <c r="B71" s="49"/>
      <c r="C71" s="50"/>
      <c r="D71" s="31">
        <v>186258</v>
      </c>
      <c r="E71" s="36"/>
      <c r="F71" s="16">
        <v>178572</v>
      </c>
      <c r="G71" s="36"/>
      <c r="H71" s="31">
        <v>154376</v>
      </c>
      <c r="I71" s="31"/>
      <c r="J71" s="31">
        <v>147465</v>
      </c>
    </row>
    <row r="72" spans="1:11" s="71" customFormat="1" ht="21" customHeight="1" x14ac:dyDescent="0.45">
      <c r="A72" s="108" t="s">
        <v>63</v>
      </c>
      <c r="B72" s="49" t="s">
        <v>21</v>
      </c>
      <c r="C72" s="56"/>
      <c r="D72" s="31">
        <v>62962</v>
      </c>
      <c r="E72" s="30"/>
      <c r="F72" s="31">
        <v>90430</v>
      </c>
      <c r="G72" s="107"/>
      <c r="H72" s="31">
        <v>32314</v>
      </c>
      <c r="I72" s="31"/>
      <c r="J72" s="31">
        <v>63139</v>
      </c>
      <c r="K72" s="24"/>
    </row>
    <row r="73" spans="1:11" ht="21" customHeight="1" x14ac:dyDescent="0.45">
      <c r="A73" s="32" t="s">
        <v>64</v>
      </c>
      <c r="B73" s="49"/>
      <c r="C73" s="50"/>
      <c r="D73" s="68">
        <v>824</v>
      </c>
      <c r="E73" s="36"/>
      <c r="F73" s="68">
        <v>824</v>
      </c>
      <c r="G73" s="107"/>
      <c r="H73" s="75">
        <v>824</v>
      </c>
      <c r="I73" s="109"/>
      <c r="J73" s="75">
        <v>824</v>
      </c>
    </row>
    <row r="74" spans="1:11" ht="21" customHeight="1" x14ac:dyDescent="0.45">
      <c r="A74" s="48" t="s">
        <v>65</v>
      </c>
      <c r="B74" s="49"/>
      <c r="C74" s="50"/>
      <c r="D74" s="60">
        <f>SUM(D65:D73)</f>
        <v>60988611</v>
      </c>
      <c r="E74" s="40"/>
      <c r="F74" s="60">
        <f>SUM(F65:F73)</f>
        <v>62923945</v>
      </c>
      <c r="G74" s="40"/>
      <c r="H74" s="60">
        <f>SUM(H65:H73)</f>
        <v>60900326</v>
      </c>
      <c r="I74" s="34"/>
      <c r="J74" s="60">
        <f>SUM(J65:J73)</f>
        <v>62828436</v>
      </c>
    </row>
    <row r="75" spans="1:11" ht="21" customHeight="1" x14ac:dyDescent="0.45">
      <c r="A75" s="48"/>
      <c r="B75" s="49"/>
      <c r="C75" s="50"/>
      <c r="D75" s="33"/>
      <c r="E75" s="46"/>
      <c r="F75" s="46"/>
      <c r="G75" s="46"/>
      <c r="H75" s="33"/>
      <c r="I75" s="33"/>
      <c r="J75" s="33"/>
    </row>
    <row r="76" spans="1:11" ht="21" customHeight="1" x14ac:dyDescent="0.45">
      <c r="A76" s="48" t="s">
        <v>93</v>
      </c>
      <c r="B76" s="49"/>
      <c r="C76" s="50"/>
      <c r="D76" s="61">
        <f>D62+D74</f>
        <v>66004268</v>
      </c>
      <c r="E76" s="46"/>
      <c r="F76" s="61">
        <f>F62+F74</f>
        <v>67667355</v>
      </c>
      <c r="G76" s="46"/>
      <c r="H76" s="61">
        <f>H62+H74</f>
        <v>65680987</v>
      </c>
      <c r="I76" s="33"/>
      <c r="J76" s="61">
        <f>J62+J74</f>
        <v>67343088</v>
      </c>
    </row>
    <row r="77" spans="1:11" ht="21" customHeight="1" x14ac:dyDescent="0.5">
      <c r="A77" s="170" t="s">
        <v>90</v>
      </c>
      <c r="B77" s="53"/>
      <c r="C77" s="51"/>
      <c r="E77" s="51"/>
      <c r="F77" s="51"/>
      <c r="G77" s="51"/>
    </row>
    <row r="78" spans="1:11" ht="21" customHeight="1" x14ac:dyDescent="0.5">
      <c r="A78" s="170" t="s">
        <v>29</v>
      </c>
      <c r="B78" s="53"/>
      <c r="C78" s="51"/>
      <c r="E78" s="51"/>
      <c r="F78" s="51"/>
      <c r="G78" s="51"/>
    </row>
    <row r="79" spans="1:11" ht="21" customHeight="1" x14ac:dyDescent="0.5">
      <c r="A79" s="170" t="s">
        <v>88</v>
      </c>
      <c r="B79" s="53"/>
      <c r="C79" s="51"/>
      <c r="E79" s="51"/>
      <c r="F79" s="51"/>
      <c r="G79" s="51"/>
    </row>
    <row r="80" spans="1:11" ht="21" customHeight="1" x14ac:dyDescent="0.45">
      <c r="A80" s="1"/>
      <c r="B80" s="53"/>
      <c r="C80" s="51"/>
      <c r="E80" s="51"/>
      <c r="F80" s="51"/>
      <c r="G80" s="51"/>
    </row>
    <row r="81" spans="1:11" ht="21" customHeight="1" x14ac:dyDescent="0.45">
      <c r="A81" s="1"/>
      <c r="B81" s="53"/>
      <c r="C81" s="51"/>
      <c r="J81" s="127" t="s">
        <v>89</v>
      </c>
    </row>
    <row r="82" spans="1:11" ht="21" customHeight="1" x14ac:dyDescent="0.45">
      <c r="A82" s="32"/>
      <c r="B82" s="55"/>
      <c r="C82" s="56"/>
      <c r="D82" s="197" t="s">
        <v>79</v>
      </c>
      <c r="E82" s="197"/>
      <c r="F82" s="197"/>
      <c r="H82" s="198" t="s">
        <v>80</v>
      </c>
      <c r="I82" s="198"/>
      <c r="J82" s="198"/>
    </row>
    <row r="83" spans="1:11" ht="21" customHeight="1" x14ac:dyDescent="0.45">
      <c r="A83" s="23" t="s">
        <v>195</v>
      </c>
      <c r="B83" s="4" t="s">
        <v>85</v>
      </c>
      <c r="C83" s="26"/>
      <c r="D83" s="173" t="s">
        <v>84</v>
      </c>
      <c r="E83" s="110"/>
      <c r="F83" s="173" t="s">
        <v>81</v>
      </c>
      <c r="G83" s="51"/>
      <c r="H83" s="173" t="s">
        <v>84</v>
      </c>
      <c r="I83" s="110"/>
      <c r="J83" s="173" t="s">
        <v>81</v>
      </c>
    </row>
    <row r="84" spans="1:11" ht="21" customHeight="1" x14ac:dyDescent="0.45">
      <c r="B84" s="24"/>
      <c r="C84" s="56"/>
      <c r="D84" s="165" t="s">
        <v>83</v>
      </c>
      <c r="E84" s="27"/>
      <c r="F84" s="126" t="s">
        <v>82</v>
      </c>
      <c r="G84" s="27"/>
      <c r="H84" s="165" t="s">
        <v>83</v>
      </c>
      <c r="I84" s="27"/>
      <c r="J84" s="126" t="s">
        <v>82</v>
      </c>
    </row>
    <row r="85" spans="1:11" ht="21" customHeight="1" x14ac:dyDescent="0.45">
      <c r="B85" s="24"/>
      <c r="C85" s="56"/>
      <c r="D85" s="166" t="s">
        <v>87</v>
      </c>
      <c r="E85" s="27"/>
      <c r="F85" s="128" t="s">
        <v>86</v>
      </c>
      <c r="G85" s="27"/>
      <c r="H85" s="166" t="s">
        <v>87</v>
      </c>
      <c r="I85" s="27"/>
      <c r="J85" s="128" t="s">
        <v>86</v>
      </c>
    </row>
    <row r="86" spans="1:11" ht="21" customHeight="1" x14ac:dyDescent="0.45">
      <c r="A86" s="32"/>
      <c r="B86" s="57"/>
      <c r="C86" s="56"/>
      <c r="D86" s="52" t="s">
        <v>94</v>
      </c>
      <c r="E86" s="27"/>
      <c r="F86" s="128"/>
      <c r="G86" s="27"/>
      <c r="H86" s="52" t="s">
        <v>94</v>
      </c>
      <c r="I86" s="27"/>
      <c r="J86" s="128"/>
    </row>
    <row r="87" spans="1:11" ht="21" customHeight="1" x14ac:dyDescent="0.45">
      <c r="A87" s="47" t="s">
        <v>192</v>
      </c>
      <c r="B87" s="49"/>
      <c r="C87" s="50"/>
      <c r="D87" s="40"/>
      <c r="E87" s="40"/>
      <c r="F87" s="40"/>
      <c r="G87" s="40"/>
      <c r="H87" s="40"/>
      <c r="I87" s="40"/>
      <c r="J87" s="40"/>
    </row>
    <row r="88" spans="1:11" ht="21" customHeight="1" x14ac:dyDescent="0.45">
      <c r="A88" s="32" t="s">
        <v>66</v>
      </c>
      <c r="B88" s="49" t="s">
        <v>24</v>
      </c>
      <c r="C88" s="50"/>
      <c r="D88" s="40"/>
      <c r="E88" s="40"/>
      <c r="F88" s="40"/>
      <c r="G88" s="40"/>
      <c r="H88" s="40"/>
      <c r="I88" s="40"/>
      <c r="J88" s="40"/>
    </row>
    <row r="89" spans="1:11" ht="21" customHeight="1" thickBot="1" x14ac:dyDescent="0.5">
      <c r="A89" s="32" t="s">
        <v>198</v>
      </c>
      <c r="B89" s="49"/>
      <c r="C89" s="50"/>
      <c r="D89" s="62">
        <v>32166262</v>
      </c>
      <c r="E89" s="40"/>
      <c r="F89" s="62">
        <v>50263663</v>
      </c>
      <c r="G89" s="40"/>
      <c r="H89" s="62">
        <v>32166262</v>
      </c>
      <c r="I89" s="34"/>
      <c r="J89" s="62">
        <v>50263663</v>
      </c>
    </row>
    <row r="90" spans="1:11" ht="21" customHeight="1" thickTop="1" x14ac:dyDescent="0.45">
      <c r="A90" s="32" t="s">
        <v>67</v>
      </c>
      <c r="B90" s="49"/>
      <c r="C90" s="50"/>
      <c r="D90" s="40">
        <v>32166262</v>
      </c>
      <c r="E90" s="40"/>
      <c r="F90" s="40">
        <v>32166262</v>
      </c>
      <c r="G90" s="34"/>
      <c r="H90" s="34">
        <v>32166262</v>
      </c>
      <c r="I90" s="34"/>
      <c r="J90" s="34">
        <v>32166262</v>
      </c>
      <c r="K90" s="40"/>
    </row>
    <row r="91" spans="1:11" ht="21" customHeight="1" x14ac:dyDescent="0.45">
      <c r="A91" s="32" t="s">
        <v>68</v>
      </c>
      <c r="B91" s="49"/>
      <c r="C91" s="50"/>
      <c r="D91" s="58">
        <v>-5678076</v>
      </c>
      <c r="E91" s="58"/>
      <c r="F91" s="58">
        <v>-5678076</v>
      </c>
      <c r="G91" s="85"/>
      <c r="H91" s="43">
        <v>-5678076</v>
      </c>
      <c r="I91" s="43"/>
      <c r="J91" s="43">
        <v>-5678076</v>
      </c>
      <c r="K91" s="40"/>
    </row>
    <row r="92" spans="1:11" ht="21" customHeight="1" x14ac:dyDescent="0.45">
      <c r="A92" s="32" t="s">
        <v>69</v>
      </c>
      <c r="B92" s="49"/>
      <c r="C92" s="50"/>
      <c r="D92" s="58"/>
      <c r="E92" s="58"/>
      <c r="F92" s="58"/>
      <c r="G92" s="85"/>
      <c r="H92" s="34"/>
      <c r="I92" s="34"/>
      <c r="J92" s="34"/>
      <c r="K92" s="40"/>
    </row>
    <row r="93" spans="1:11" ht="21" customHeight="1" x14ac:dyDescent="0.45">
      <c r="A93" s="32" t="s">
        <v>70</v>
      </c>
      <c r="B93" s="49"/>
      <c r="C93" s="50"/>
      <c r="D93" s="58"/>
      <c r="E93" s="58"/>
      <c r="F93" s="58"/>
      <c r="G93" s="85"/>
      <c r="H93" s="34"/>
      <c r="I93" s="34"/>
      <c r="J93" s="34"/>
      <c r="K93" s="40"/>
    </row>
    <row r="94" spans="1:11" ht="21" customHeight="1" x14ac:dyDescent="0.45">
      <c r="A94" s="41" t="s">
        <v>71</v>
      </c>
      <c r="B94" s="49"/>
      <c r="C94" s="50"/>
      <c r="D94" s="16">
        <v>366207</v>
      </c>
      <c r="E94" s="16"/>
      <c r="F94" s="16">
        <v>366207</v>
      </c>
      <c r="G94" s="31"/>
      <c r="H94" s="34">
        <v>366207</v>
      </c>
      <c r="I94" s="34"/>
      <c r="J94" s="34">
        <v>366207</v>
      </c>
      <c r="K94" s="40"/>
    </row>
    <row r="95" spans="1:11" ht="21" customHeight="1" x14ac:dyDescent="0.45">
      <c r="A95" s="32" t="s">
        <v>72</v>
      </c>
      <c r="B95" s="49"/>
      <c r="C95" s="50"/>
      <c r="D95" s="40"/>
      <c r="E95" s="40"/>
      <c r="F95" s="40"/>
      <c r="G95" s="34"/>
      <c r="H95" s="34"/>
      <c r="I95" s="34"/>
      <c r="J95" s="34"/>
      <c r="K95" s="40"/>
    </row>
    <row r="96" spans="1:11" ht="21" customHeight="1" x14ac:dyDescent="0.45">
      <c r="A96" s="32" t="s">
        <v>73</v>
      </c>
      <c r="B96" s="49"/>
      <c r="C96" s="50"/>
      <c r="D96" s="40"/>
      <c r="E96" s="40"/>
      <c r="F96" s="40"/>
      <c r="G96" s="34"/>
      <c r="H96" s="34"/>
      <c r="I96" s="34"/>
      <c r="J96" s="34"/>
      <c r="K96" s="40"/>
    </row>
    <row r="97" spans="1:11" ht="21" customHeight="1" x14ac:dyDescent="0.45">
      <c r="A97" s="32" t="s">
        <v>74</v>
      </c>
      <c r="B97" s="49"/>
      <c r="C97" s="50"/>
      <c r="D97" s="40">
        <v>530227</v>
      </c>
      <c r="E97" s="40"/>
      <c r="F97" s="40">
        <v>530227</v>
      </c>
      <c r="G97" s="34"/>
      <c r="H97" s="34">
        <v>530227</v>
      </c>
      <c r="I97" s="34"/>
      <c r="J97" s="34">
        <v>530227</v>
      </c>
      <c r="K97" s="40"/>
    </row>
    <row r="98" spans="1:11" ht="21" customHeight="1" x14ac:dyDescent="0.45">
      <c r="A98" s="32" t="s">
        <v>75</v>
      </c>
      <c r="B98" s="49"/>
      <c r="C98" s="50"/>
      <c r="D98" s="135">
        <v>-69278348</v>
      </c>
      <c r="E98" s="16"/>
      <c r="F98" s="135">
        <v>-71473832</v>
      </c>
      <c r="G98" s="31"/>
      <c r="H98" s="135">
        <v>-69234146</v>
      </c>
      <c r="I98" s="85"/>
      <c r="J98" s="135">
        <v>-71430535</v>
      </c>
      <c r="K98" s="40"/>
    </row>
    <row r="99" spans="1:11" ht="21" customHeight="1" x14ac:dyDescent="0.45">
      <c r="A99" s="48" t="s">
        <v>76</v>
      </c>
      <c r="B99" s="49"/>
      <c r="C99" s="50"/>
      <c r="D99" s="85"/>
      <c r="E99" s="31"/>
      <c r="F99" s="85"/>
      <c r="G99" s="31"/>
      <c r="H99" s="85"/>
      <c r="I99" s="85"/>
      <c r="J99" s="85"/>
      <c r="K99" s="40"/>
    </row>
    <row r="100" spans="1:11" ht="21" customHeight="1" x14ac:dyDescent="0.45">
      <c r="A100" s="48" t="s">
        <v>77</v>
      </c>
      <c r="B100" s="49"/>
      <c r="C100" s="50"/>
      <c r="D100" s="85">
        <f>SUM(D90:D98)</f>
        <v>-41893728</v>
      </c>
      <c r="E100" s="34"/>
      <c r="F100" s="85">
        <f>SUM(F90:F98)</f>
        <v>-44089212</v>
      </c>
      <c r="G100" s="34"/>
      <c r="H100" s="85">
        <f>SUM(H90:H98)</f>
        <v>-41849526</v>
      </c>
      <c r="I100" s="34"/>
      <c r="J100" s="85">
        <f>SUM(J90:J98)</f>
        <v>-44045915</v>
      </c>
      <c r="K100" s="40"/>
    </row>
    <row r="101" spans="1:11" ht="21" customHeight="1" x14ac:dyDescent="0.45">
      <c r="A101" s="32" t="s">
        <v>78</v>
      </c>
      <c r="B101" s="49"/>
      <c r="C101" s="50"/>
      <c r="D101" s="60">
        <v>631472</v>
      </c>
      <c r="E101" s="40"/>
      <c r="F101" s="60">
        <v>649732</v>
      </c>
      <c r="G101" s="34"/>
      <c r="H101" s="68">
        <v>0</v>
      </c>
      <c r="I101" s="31"/>
      <c r="J101" s="68">
        <v>0</v>
      </c>
      <c r="K101" s="40"/>
    </row>
    <row r="102" spans="1:11" ht="21" customHeight="1" x14ac:dyDescent="0.45">
      <c r="A102" s="48" t="s">
        <v>193</v>
      </c>
      <c r="B102" s="49"/>
      <c r="C102" s="50"/>
      <c r="D102" s="129">
        <f>SUM(D100:D101)</f>
        <v>-41262256</v>
      </c>
      <c r="E102" s="40"/>
      <c r="F102" s="129">
        <f>SUM(F100:F101)</f>
        <v>-43439480</v>
      </c>
      <c r="G102" s="34"/>
      <c r="H102" s="129">
        <f>SUM(H100:H101)</f>
        <v>-41849526</v>
      </c>
      <c r="I102" s="31"/>
      <c r="J102" s="129">
        <f>SUM(J100:J101)</f>
        <v>-44045915</v>
      </c>
      <c r="K102" s="40"/>
    </row>
    <row r="103" spans="1:11" ht="21" customHeight="1" x14ac:dyDescent="0.45">
      <c r="A103" s="48"/>
      <c r="B103" s="49"/>
      <c r="C103" s="50"/>
      <c r="D103" s="34"/>
      <c r="E103" s="34"/>
      <c r="F103" s="34"/>
      <c r="G103" s="34"/>
      <c r="H103" s="34"/>
      <c r="I103" s="34"/>
      <c r="J103" s="34"/>
      <c r="K103" s="40"/>
    </row>
    <row r="104" spans="1:11" ht="21" customHeight="1" thickBot="1" x14ac:dyDescent="0.5">
      <c r="A104" s="48" t="s">
        <v>194</v>
      </c>
      <c r="B104" s="49"/>
      <c r="C104" s="50"/>
      <c r="D104" s="29">
        <f>D102+D76</f>
        <v>24742012</v>
      </c>
      <c r="E104" s="46"/>
      <c r="F104" s="29">
        <f>F102+F76</f>
        <v>24227875</v>
      </c>
      <c r="G104" s="46"/>
      <c r="H104" s="29">
        <f>H102+H76</f>
        <v>23831461</v>
      </c>
      <c r="I104" s="33"/>
      <c r="J104" s="29">
        <f>J102+J76</f>
        <v>23297173</v>
      </c>
      <c r="K104" s="40"/>
    </row>
    <row r="105" spans="1:11" ht="21" customHeight="1" thickTop="1" x14ac:dyDescent="0.45">
      <c r="A105" s="48"/>
      <c r="B105" s="49"/>
      <c r="C105" s="50"/>
      <c r="D105" s="63"/>
      <c r="E105" s="64"/>
      <c r="F105" s="64"/>
      <c r="G105" s="64"/>
      <c r="H105" s="82"/>
      <c r="I105" s="82"/>
      <c r="J105" s="82"/>
    </row>
    <row r="106" spans="1:11" ht="21" customHeight="1" x14ac:dyDescent="0.45">
      <c r="B106" s="83"/>
      <c r="C106" s="83"/>
      <c r="D106" s="42"/>
      <c r="E106" s="72"/>
      <c r="F106" s="72"/>
      <c r="G106" s="72"/>
      <c r="H106" s="84"/>
      <c r="I106" s="84"/>
      <c r="J106" s="42"/>
    </row>
    <row r="107" spans="1:11" ht="21" customHeight="1" x14ac:dyDescent="0.45">
      <c r="E107" s="51"/>
      <c r="F107" s="51"/>
      <c r="G107" s="51"/>
      <c r="H107" s="51"/>
      <c r="J107" s="51"/>
    </row>
    <row r="109" spans="1:11" ht="21" customHeight="1" x14ac:dyDescent="0.45">
      <c r="C109" s="58"/>
    </row>
    <row r="111" spans="1:11" ht="21" customHeight="1" x14ac:dyDescent="0.45">
      <c r="H111" s="51"/>
      <c r="J111" s="24"/>
    </row>
  </sheetData>
  <mergeCells count="6">
    <mergeCell ref="D6:F6"/>
    <mergeCell ref="H6:J6"/>
    <mergeCell ref="D39:F39"/>
    <mergeCell ref="H39:J39"/>
    <mergeCell ref="D82:F82"/>
    <mergeCell ref="H82:J82"/>
  </mergeCells>
  <phoneticPr fontId="5" type="noConversion"/>
  <pageMargins left="0.8" right="0.36" top="0.7" bottom="0.511811023622047" header="0.511811023622047" footer="0.511811023622047"/>
  <pageSetup paperSize="9" scale="82" firstPageNumber="7" fitToWidth="8" fitToHeight="8" orientation="portrait" r:id="rId1"/>
  <headerFooter>
    <oddFooter xml:space="preserve">&amp;LThe accompanying notes are an integral part of these financial statements.
</oddFooter>
  </headerFooter>
  <rowBreaks count="2" manualBreakCount="2">
    <brk id="33" max="10" man="1"/>
    <brk id="76" max="10" man="1"/>
  </rowBreaks>
  <ignoredErrors>
    <ignoredError sqref="B28 B23:B26 B13:B15 B54 B57 B59 B68:B70 B72 B88 B47 B50:B52 B65:B66" numberStoredAsText="1"/>
    <ignoredError sqref="D100 F100 H100 J100 H30 J3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opLeftCell="A24" zoomScaleNormal="100" zoomScaleSheetLayoutView="80" workbookViewId="0">
      <selection activeCell="D58" sqref="D58"/>
    </sheetView>
  </sheetViews>
  <sheetFormatPr defaultRowHeight="21.75" x14ac:dyDescent="0.45"/>
  <cols>
    <col min="1" max="1" width="47.7109375" style="51" customWidth="1"/>
    <col min="2" max="2" width="7.7109375" style="53" customWidth="1"/>
    <col min="3" max="3" width="4.42578125" style="51" customWidth="1"/>
    <col min="4" max="4" width="14.7109375" style="51" customWidth="1"/>
    <col min="5" max="5" width="1" style="51" customWidth="1"/>
    <col min="6" max="6" width="14.42578125" style="51" customWidth="1"/>
    <col min="7" max="7" width="1" style="51" customWidth="1"/>
    <col min="8" max="8" width="14.85546875" style="51" customWidth="1"/>
    <col min="9" max="9" width="1" style="51" customWidth="1"/>
    <col min="10" max="10" width="14.7109375" style="51" customWidth="1"/>
    <col min="11" max="11" width="1.42578125" style="51" customWidth="1"/>
    <col min="12" max="12" width="16.85546875" style="51" customWidth="1"/>
    <col min="13" max="16384" width="9.140625" style="51"/>
  </cols>
  <sheetData>
    <row r="1" spans="1:12" ht="23.25" x14ac:dyDescent="0.5">
      <c r="A1" s="170" t="s">
        <v>90</v>
      </c>
    </row>
    <row r="2" spans="1:12" ht="23.25" x14ac:dyDescent="0.5">
      <c r="A2" s="17" t="s">
        <v>199</v>
      </c>
    </row>
    <row r="3" spans="1:12" ht="23.25" x14ac:dyDescent="0.45">
      <c r="A3" s="171" t="s">
        <v>200</v>
      </c>
      <c r="B3" s="49"/>
      <c r="C3" s="50"/>
      <c r="D3" s="63"/>
      <c r="E3" s="64"/>
      <c r="F3" s="63"/>
      <c r="G3" s="64"/>
      <c r="H3" s="63"/>
      <c r="I3" s="64"/>
      <c r="J3" s="63"/>
    </row>
    <row r="4" spans="1:12" x14ac:dyDescent="0.45">
      <c r="A4" s="48" t="s">
        <v>95</v>
      </c>
      <c r="B4" s="49"/>
      <c r="C4" s="50"/>
      <c r="D4" s="63"/>
      <c r="E4" s="64"/>
      <c r="F4" s="63"/>
      <c r="G4" s="64"/>
      <c r="H4" s="63"/>
      <c r="I4" s="64"/>
      <c r="J4" s="63"/>
    </row>
    <row r="5" spans="1:12" x14ac:dyDescent="0.45">
      <c r="A5" s="48"/>
      <c r="B5" s="49"/>
      <c r="C5" s="50"/>
      <c r="D5" s="63"/>
      <c r="E5" s="64"/>
      <c r="F5" s="63"/>
      <c r="G5" s="64"/>
      <c r="H5" s="63"/>
      <c r="I5" s="64"/>
      <c r="J5" s="127" t="s">
        <v>89</v>
      </c>
    </row>
    <row r="6" spans="1:12" x14ac:dyDescent="0.45">
      <c r="A6" s="32"/>
      <c r="B6" s="55"/>
      <c r="C6" s="56"/>
      <c r="D6" s="197" t="s">
        <v>79</v>
      </c>
      <c r="E6" s="197"/>
      <c r="F6" s="197"/>
      <c r="G6" s="23"/>
      <c r="H6" s="197" t="s">
        <v>80</v>
      </c>
      <c r="I6" s="197"/>
      <c r="J6" s="197"/>
    </row>
    <row r="7" spans="1:12" x14ac:dyDescent="0.45">
      <c r="A7" s="32"/>
      <c r="B7" s="57" t="s">
        <v>85</v>
      </c>
      <c r="C7" s="56"/>
      <c r="D7" s="131" t="s">
        <v>83</v>
      </c>
      <c r="E7" s="106"/>
      <c r="F7" s="131" t="s">
        <v>82</v>
      </c>
      <c r="G7" s="106"/>
      <c r="H7" s="131" t="s">
        <v>7</v>
      </c>
      <c r="I7" s="106"/>
      <c r="J7" s="131" t="s">
        <v>5</v>
      </c>
    </row>
    <row r="8" spans="1:12" x14ac:dyDescent="0.45">
      <c r="A8" s="47" t="s">
        <v>96</v>
      </c>
      <c r="B8" s="49"/>
      <c r="C8" s="50"/>
      <c r="D8" s="65"/>
      <c r="E8" s="65"/>
      <c r="F8" s="65"/>
      <c r="G8" s="65"/>
      <c r="H8" s="65"/>
      <c r="I8" s="65"/>
      <c r="J8" s="65"/>
    </row>
    <row r="9" spans="1:12" x14ac:dyDescent="0.45">
      <c r="A9" s="32" t="s">
        <v>97</v>
      </c>
      <c r="B9" s="49"/>
      <c r="C9" s="50"/>
      <c r="D9" s="16">
        <v>11282847</v>
      </c>
      <c r="E9" s="40"/>
      <c r="F9" s="16">
        <v>8226637</v>
      </c>
      <c r="G9" s="40"/>
      <c r="H9" s="16">
        <v>11282328</v>
      </c>
      <c r="I9" s="40"/>
      <c r="J9" s="16">
        <v>8222779</v>
      </c>
    </row>
    <row r="10" spans="1:12" x14ac:dyDescent="0.45">
      <c r="A10" s="32" t="s">
        <v>98</v>
      </c>
      <c r="B10" s="49"/>
      <c r="C10" s="50"/>
      <c r="D10" s="16">
        <v>158780</v>
      </c>
      <c r="E10" s="40"/>
      <c r="F10" s="16">
        <v>493398</v>
      </c>
      <c r="G10" s="40"/>
      <c r="H10" s="39">
        <v>0</v>
      </c>
      <c r="I10" s="52"/>
      <c r="J10" s="39">
        <v>323584</v>
      </c>
    </row>
    <row r="11" spans="1:12" x14ac:dyDescent="0.45">
      <c r="A11" s="32" t="s">
        <v>201</v>
      </c>
      <c r="B11" s="49"/>
      <c r="C11" s="50"/>
      <c r="D11" s="16">
        <v>1729005</v>
      </c>
      <c r="E11" s="40"/>
      <c r="F11" s="16">
        <v>877184</v>
      </c>
      <c r="G11" s="40"/>
      <c r="H11" s="39">
        <v>1728790</v>
      </c>
      <c r="I11" s="40"/>
      <c r="J11" s="39">
        <v>877184</v>
      </c>
    </row>
    <row r="12" spans="1:12" x14ac:dyDescent="0.45">
      <c r="A12" s="32" t="s">
        <v>99</v>
      </c>
      <c r="B12" s="49" t="s">
        <v>26</v>
      </c>
      <c r="C12" s="50"/>
      <c r="D12" s="44">
        <v>0</v>
      </c>
      <c r="E12" s="40"/>
      <c r="F12" s="44">
        <v>0</v>
      </c>
      <c r="G12" s="40"/>
      <c r="H12" s="45">
        <v>30600</v>
      </c>
      <c r="I12" s="40"/>
      <c r="J12" s="45">
        <v>0</v>
      </c>
    </row>
    <row r="13" spans="1:12" x14ac:dyDescent="0.45">
      <c r="A13" s="32" t="s">
        <v>100</v>
      </c>
      <c r="B13" s="49"/>
      <c r="C13" s="50"/>
      <c r="D13" s="39">
        <v>21346</v>
      </c>
      <c r="E13" s="40"/>
      <c r="F13" s="39">
        <v>19473</v>
      </c>
      <c r="G13" s="40"/>
      <c r="H13" s="39">
        <v>24787</v>
      </c>
      <c r="I13" s="40"/>
      <c r="J13" s="39">
        <v>24372</v>
      </c>
    </row>
    <row r="14" spans="1:12" x14ac:dyDescent="0.45">
      <c r="A14" s="48" t="s">
        <v>101</v>
      </c>
      <c r="B14" s="49"/>
      <c r="C14" s="50"/>
      <c r="D14" s="125">
        <f>SUM(D9:D13)</f>
        <v>13191978</v>
      </c>
      <c r="E14" s="40"/>
      <c r="F14" s="125">
        <f>SUM(F9:F13)</f>
        <v>9616692</v>
      </c>
      <c r="G14" s="40"/>
      <c r="H14" s="125">
        <f>SUM(H9:H13)</f>
        <v>13066505</v>
      </c>
      <c r="I14" s="40"/>
      <c r="J14" s="125">
        <f>SUM(J9:J13)</f>
        <v>9447919</v>
      </c>
    </row>
    <row r="15" spans="1:12" x14ac:dyDescent="0.45">
      <c r="A15" s="48"/>
      <c r="B15" s="49"/>
      <c r="C15" s="50"/>
      <c r="D15" s="40"/>
      <c r="E15" s="40"/>
      <c r="F15" s="40"/>
      <c r="G15" s="40"/>
      <c r="H15" s="40"/>
      <c r="I15" s="40"/>
      <c r="J15" s="40"/>
      <c r="L15" s="73"/>
    </row>
    <row r="16" spans="1:12" x14ac:dyDescent="0.45">
      <c r="A16" s="47" t="s">
        <v>102</v>
      </c>
      <c r="B16" s="49"/>
      <c r="C16" s="50"/>
      <c r="D16" s="40"/>
      <c r="E16" s="40"/>
      <c r="F16" s="40"/>
      <c r="G16" s="40"/>
      <c r="H16" s="40"/>
      <c r="I16" s="40"/>
      <c r="J16" s="40"/>
      <c r="L16" s="73"/>
    </row>
    <row r="17" spans="1:12" x14ac:dyDescent="0.45">
      <c r="A17" s="32" t="s">
        <v>202</v>
      </c>
      <c r="B17" s="49"/>
      <c r="C17" s="50"/>
      <c r="D17" s="16">
        <v>9735165</v>
      </c>
      <c r="E17" s="16"/>
      <c r="F17" s="16">
        <v>6056833</v>
      </c>
      <c r="G17" s="16"/>
      <c r="H17" s="16">
        <v>9778437</v>
      </c>
      <c r="I17" s="16"/>
      <c r="J17" s="16">
        <v>6077605</v>
      </c>
      <c r="L17" s="42"/>
    </row>
    <row r="18" spans="1:12" x14ac:dyDescent="0.45">
      <c r="A18" s="32" t="s">
        <v>103</v>
      </c>
      <c r="B18" s="49"/>
      <c r="C18" s="50"/>
      <c r="D18" s="16">
        <v>103738</v>
      </c>
      <c r="E18" s="38"/>
      <c r="F18" s="39">
        <v>260150</v>
      </c>
      <c r="G18" s="38"/>
      <c r="H18" s="39">
        <v>0</v>
      </c>
      <c r="I18" s="38"/>
      <c r="J18" s="39">
        <v>163929</v>
      </c>
      <c r="L18" s="42"/>
    </row>
    <row r="19" spans="1:12" x14ac:dyDescent="0.45">
      <c r="A19" s="32" t="s">
        <v>104</v>
      </c>
      <c r="B19" s="49"/>
      <c r="C19" s="50"/>
      <c r="D19" s="16">
        <v>177344</v>
      </c>
      <c r="E19" s="38"/>
      <c r="F19" s="16">
        <v>173283</v>
      </c>
      <c r="G19" s="38"/>
      <c r="H19" s="38">
        <v>172777</v>
      </c>
      <c r="I19" s="38"/>
      <c r="J19" s="38">
        <v>170985</v>
      </c>
    </row>
    <row r="20" spans="1:12" x14ac:dyDescent="0.45">
      <c r="A20" s="32" t="s">
        <v>105</v>
      </c>
      <c r="B20" s="49"/>
      <c r="C20" s="50"/>
      <c r="D20" s="16">
        <v>291769</v>
      </c>
      <c r="E20" s="38"/>
      <c r="F20" s="16">
        <v>328194</v>
      </c>
      <c r="G20" s="38"/>
      <c r="H20" s="38">
        <v>262245</v>
      </c>
      <c r="I20" s="38"/>
      <c r="J20" s="38">
        <v>297290</v>
      </c>
      <c r="K20" s="118"/>
    </row>
    <row r="21" spans="1:12" x14ac:dyDescent="0.45">
      <c r="A21" s="32" t="s">
        <v>208</v>
      </c>
      <c r="B21" s="49"/>
      <c r="C21" s="50"/>
      <c r="D21" s="16">
        <v>0</v>
      </c>
      <c r="E21" s="38"/>
      <c r="F21" s="16">
        <v>1159215</v>
      </c>
      <c r="G21" s="38"/>
      <c r="H21" s="16">
        <v>0</v>
      </c>
      <c r="I21" s="38"/>
      <c r="J21" s="16">
        <v>1159215</v>
      </c>
    </row>
    <row r="22" spans="1:12" x14ac:dyDescent="0.45">
      <c r="A22" s="51" t="s">
        <v>106</v>
      </c>
      <c r="B22" s="49" t="s">
        <v>15</v>
      </c>
      <c r="C22" s="42"/>
      <c r="D22" s="16">
        <v>45518</v>
      </c>
      <c r="E22" s="42"/>
      <c r="F22" s="16">
        <v>37650</v>
      </c>
      <c r="G22" s="42"/>
      <c r="H22" s="39">
        <v>38780</v>
      </c>
      <c r="I22" s="42"/>
      <c r="J22" s="39">
        <v>31073</v>
      </c>
    </row>
    <row r="23" spans="1:12" x14ac:dyDescent="0.45">
      <c r="A23" s="32" t="s">
        <v>234</v>
      </c>
      <c r="B23" s="49" t="s">
        <v>28</v>
      </c>
      <c r="C23" s="155"/>
      <c r="D23" s="16">
        <v>87812</v>
      </c>
      <c r="E23" s="155"/>
      <c r="F23" s="16">
        <v>0</v>
      </c>
      <c r="G23" s="155"/>
      <c r="H23" s="156">
        <v>148836</v>
      </c>
      <c r="I23" s="155"/>
      <c r="J23" s="156">
        <v>0</v>
      </c>
    </row>
    <row r="24" spans="1:12" x14ac:dyDescent="0.45">
      <c r="A24" s="32" t="s">
        <v>203</v>
      </c>
      <c r="B24" s="49"/>
      <c r="C24" s="155"/>
      <c r="D24" s="42">
        <v>-18831</v>
      </c>
      <c r="E24" s="42"/>
      <c r="F24" s="42">
        <v>87504</v>
      </c>
      <c r="G24" s="42"/>
      <c r="H24" s="16">
        <v>-18831</v>
      </c>
      <c r="I24" s="38"/>
      <c r="J24" s="16">
        <v>87504</v>
      </c>
    </row>
    <row r="25" spans="1:12" x14ac:dyDescent="0.45">
      <c r="A25" s="51" t="s">
        <v>107</v>
      </c>
      <c r="B25" s="49"/>
      <c r="C25" s="42"/>
      <c r="D25" s="42">
        <v>524746</v>
      </c>
      <c r="E25" s="42"/>
      <c r="F25" s="42">
        <v>2218016</v>
      </c>
      <c r="G25" s="42"/>
      <c r="H25" s="16">
        <v>518698</v>
      </c>
      <c r="I25" s="38"/>
      <c r="J25" s="16">
        <v>2205858</v>
      </c>
    </row>
    <row r="26" spans="1:12" x14ac:dyDescent="0.45">
      <c r="A26" s="48" t="s">
        <v>108</v>
      </c>
      <c r="B26" s="49"/>
      <c r="C26" s="50"/>
      <c r="D26" s="125">
        <f>SUM(D17:D25)</f>
        <v>10947261</v>
      </c>
      <c r="E26" s="40"/>
      <c r="F26" s="125">
        <f>SUM(F17:F25)</f>
        <v>10320845</v>
      </c>
      <c r="G26" s="40"/>
      <c r="H26" s="125">
        <f>SUM(H17:H25)</f>
        <v>10900942</v>
      </c>
      <c r="I26" s="40"/>
      <c r="J26" s="125">
        <f>SUM(J17:J25)</f>
        <v>10193459</v>
      </c>
    </row>
    <row r="27" spans="1:12" x14ac:dyDescent="0.45">
      <c r="A27" s="48"/>
      <c r="B27" s="49"/>
      <c r="C27" s="50"/>
      <c r="D27" s="34"/>
      <c r="E27" s="40"/>
      <c r="F27" s="34"/>
      <c r="G27" s="40"/>
      <c r="H27" s="34"/>
      <c r="I27" s="40"/>
      <c r="J27" s="34"/>
    </row>
    <row r="28" spans="1:12" x14ac:dyDescent="0.45">
      <c r="A28" s="47" t="s">
        <v>109</v>
      </c>
      <c r="B28" s="49"/>
      <c r="C28" s="50"/>
      <c r="D28" s="66"/>
      <c r="E28" s="67"/>
      <c r="F28" s="66"/>
      <c r="G28" s="67"/>
      <c r="H28" s="66"/>
      <c r="I28" s="67"/>
      <c r="J28" s="66"/>
    </row>
    <row r="29" spans="1:12" x14ac:dyDescent="0.45">
      <c r="A29" s="32" t="s">
        <v>112</v>
      </c>
      <c r="B29" s="49" t="s">
        <v>18</v>
      </c>
      <c r="C29" s="50"/>
      <c r="D29" s="68">
        <v>-62396</v>
      </c>
      <c r="E29" s="16"/>
      <c r="F29" s="68">
        <v>51250</v>
      </c>
      <c r="G29" s="16"/>
      <c r="H29" s="44">
        <v>0</v>
      </c>
      <c r="I29" s="44"/>
      <c r="J29" s="44">
        <v>0</v>
      </c>
    </row>
    <row r="30" spans="1:12" x14ac:dyDescent="0.45">
      <c r="A30" s="48" t="s">
        <v>204</v>
      </c>
      <c r="B30" s="49"/>
      <c r="C30" s="50"/>
      <c r="D30" s="130">
        <f>+D14-D26+D29</f>
        <v>2182321</v>
      </c>
      <c r="E30" s="16"/>
      <c r="F30" s="130">
        <f>+F14-F26+F29</f>
        <v>-652903</v>
      </c>
      <c r="G30" s="16"/>
      <c r="H30" s="130">
        <v>2165563</v>
      </c>
      <c r="I30" s="16"/>
      <c r="J30" s="130">
        <f>SUM(J14,-J26,J29)</f>
        <v>-745540</v>
      </c>
    </row>
    <row r="31" spans="1:12" x14ac:dyDescent="0.45">
      <c r="A31" s="32" t="s">
        <v>110</v>
      </c>
      <c r="B31" s="49" t="s">
        <v>21</v>
      </c>
      <c r="C31" s="50"/>
      <c r="D31" s="68">
        <v>24303</v>
      </c>
      <c r="E31" s="16"/>
      <c r="F31" s="68">
        <v>-7394</v>
      </c>
      <c r="G31" s="16"/>
      <c r="H31" s="105">
        <v>30826</v>
      </c>
      <c r="I31" s="38"/>
      <c r="J31" s="105">
        <v>2437</v>
      </c>
    </row>
    <row r="32" spans="1:12" ht="22.5" thickBot="1" x14ac:dyDescent="0.5">
      <c r="A32" s="48" t="s">
        <v>111</v>
      </c>
      <c r="B32" s="49"/>
      <c r="C32" s="50"/>
      <c r="D32" s="140">
        <f>D30+D31</f>
        <v>2206624</v>
      </c>
      <c r="E32" s="30"/>
      <c r="F32" s="192">
        <f>F30+F31</f>
        <v>-660297</v>
      </c>
      <c r="G32" s="33"/>
      <c r="H32" s="140">
        <f>SUM(H30:H31)</f>
        <v>2196389</v>
      </c>
      <c r="I32" s="30"/>
      <c r="J32" s="192">
        <f>SUM(J30:J31)</f>
        <v>-743103</v>
      </c>
    </row>
    <row r="33" spans="1:10" ht="22.5" thickTop="1" x14ac:dyDescent="0.45">
      <c r="A33" s="48"/>
      <c r="B33" s="49"/>
      <c r="C33" s="50"/>
      <c r="D33" s="33"/>
      <c r="E33" s="30"/>
      <c r="F33" s="33"/>
      <c r="G33" s="33"/>
      <c r="H33" s="33"/>
      <c r="I33" s="30"/>
      <c r="J33" s="33"/>
    </row>
    <row r="34" spans="1:10" hidden="1" x14ac:dyDescent="0.45">
      <c r="A34" s="48"/>
      <c r="B34" s="49"/>
      <c r="C34" s="50"/>
      <c r="D34" s="33"/>
      <c r="E34" s="33"/>
      <c r="F34" s="33"/>
      <c r="G34" s="33"/>
      <c r="H34" s="33"/>
      <c r="I34" s="33"/>
      <c r="J34" s="33"/>
    </row>
    <row r="35" spans="1:10" hidden="1" x14ac:dyDescent="0.45">
      <c r="A35" s="23" t="s">
        <v>11</v>
      </c>
    </row>
    <row r="36" spans="1:10" hidden="1" x14ac:dyDescent="0.45">
      <c r="A36" s="23" t="s">
        <v>12</v>
      </c>
    </row>
    <row r="37" spans="1:10" hidden="1" x14ac:dyDescent="0.45">
      <c r="A37" s="48" t="s">
        <v>8</v>
      </c>
      <c r="B37" s="49"/>
      <c r="C37" s="50"/>
      <c r="D37" s="63"/>
      <c r="E37" s="64"/>
      <c r="F37" s="63"/>
      <c r="G37" s="64"/>
      <c r="H37" s="63"/>
      <c r="I37" s="64"/>
      <c r="J37" s="63"/>
    </row>
    <row r="38" spans="1:10" hidden="1" x14ac:dyDescent="0.45">
      <c r="A38" s="48" t="s">
        <v>10</v>
      </c>
      <c r="B38" s="49"/>
      <c r="C38" s="50"/>
      <c r="D38" s="63"/>
      <c r="E38" s="64"/>
      <c r="F38" s="63"/>
      <c r="G38" s="64"/>
      <c r="H38" s="63"/>
      <c r="I38" s="64"/>
      <c r="J38" s="63"/>
    </row>
    <row r="39" spans="1:10" hidden="1" x14ac:dyDescent="0.45">
      <c r="A39" s="48"/>
      <c r="B39" s="49"/>
      <c r="C39" s="50"/>
      <c r="D39" s="63"/>
      <c r="E39" s="64"/>
      <c r="F39" s="63"/>
      <c r="G39" s="64"/>
      <c r="H39" s="63"/>
      <c r="I39" s="64"/>
      <c r="J39" s="127" t="s">
        <v>9</v>
      </c>
    </row>
    <row r="40" spans="1:10" hidden="1" x14ac:dyDescent="0.45">
      <c r="A40" s="32"/>
      <c r="B40" s="55"/>
      <c r="C40" s="56"/>
      <c r="D40" s="197" t="s">
        <v>1</v>
      </c>
      <c r="E40" s="197"/>
      <c r="F40" s="197"/>
      <c r="G40" s="23"/>
      <c r="H40" s="197" t="s">
        <v>2</v>
      </c>
      <c r="I40" s="197"/>
      <c r="J40" s="197"/>
    </row>
    <row r="41" spans="1:10" hidden="1" x14ac:dyDescent="0.45">
      <c r="A41" s="32"/>
      <c r="B41" s="57" t="s">
        <v>0</v>
      </c>
      <c r="C41" s="56"/>
      <c r="D41" s="131" t="s">
        <v>7</v>
      </c>
      <c r="E41" s="106"/>
      <c r="F41" s="131" t="s">
        <v>5</v>
      </c>
      <c r="G41" s="106"/>
      <c r="H41" s="131" t="s">
        <v>7</v>
      </c>
      <c r="I41" s="106"/>
      <c r="J41" s="131" t="s">
        <v>5</v>
      </c>
    </row>
    <row r="42" spans="1:10" x14ac:dyDescent="0.45">
      <c r="A42" s="48" t="s">
        <v>122</v>
      </c>
      <c r="B42" s="49"/>
      <c r="C42" s="50"/>
      <c r="D42" s="30"/>
      <c r="E42" s="30"/>
      <c r="F42" s="30"/>
      <c r="G42" s="30"/>
      <c r="H42" s="30"/>
      <c r="I42" s="30"/>
      <c r="J42" s="30"/>
    </row>
    <row r="43" spans="1:10" x14ac:dyDescent="0.45">
      <c r="A43" s="32" t="s">
        <v>113</v>
      </c>
      <c r="B43" s="49"/>
      <c r="C43" s="50"/>
      <c r="D43" s="31">
        <v>2195484</v>
      </c>
      <c r="E43" s="31"/>
      <c r="F43" s="31">
        <f>F32-F44</f>
        <v>-674116</v>
      </c>
      <c r="G43" s="31"/>
      <c r="H43" s="42">
        <f>H32</f>
        <v>2196389</v>
      </c>
      <c r="I43" s="42">
        <v>0</v>
      </c>
      <c r="J43" s="42">
        <f>J32</f>
        <v>-743103</v>
      </c>
    </row>
    <row r="44" spans="1:10" x14ac:dyDescent="0.45">
      <c r="A44" s="32" t="s">
        <v>114</v>
      </c>
      <c r="B44" s="49"/>
      <c r="C44" s="50"/>
      <c r="D44" s="31">
        <v>11140</v>
      </c>
      <c r="E44" s="31"/>
      <c r="F44" s="31">
        <v>13819</v>
      </c>
      <c r="G44" s="31"/>
      <c r="H44" s="16">
        <v>0</v>
      </c>
      <c r="I44" s="120"/>
      <c r="J44" s="16">
        <v>0</v>
      </c>
    </row>
    <row r="45" spans="1:10" ht="22.5" thickBot="1" x14ac:dyDescent="0.5">
      <c r="A45" s="48" t="s">
        <v>111</v>
      </c>
      <c r="B45" s="49"/>
      <c r="C45" s="50"/>
      <c r="D45" s="140">
        <f>+D43+D44</f>
        <v>2206624</v>
      </c>
      <c r="E45" s="30"/>
      <c r="F45" s="192">
        <f>+F43+F44</f>
        <v>-660297</v>
      </c>
      <c r="G45" s="33">
        <f>+G43+G44</f>
        <v>0</v>
      </c>
      <c r="H45" s="140">
        <f>+H43+H44</f>
        <v>2196389</v>
      </c>
      <c r="I45" s="30"/>
      <c r="J45" s="192">
        <f>+J43+J44</f>
        <v>-743103</v>
      </c>
    </row>
    <row r="46" spans="1:10" ht="22.5" thickTop="1" x14ac:dyDescent="0.45">
      <c r="A46" s="48"/>
      <c r="B46" s="49"/>
      <c r="C46" s="50"/>
      <c r="D46" s="31"/>
      <c r="E46" s="30"/>
      <c r="F46" s="30"/>
      <c r="G46" s="30"/>
      <c r="H46" s="30"/>
      <c r="I46" s="30"/>
      <c r="J46" s="30"/>
    </row>
    <row r="47" spans="1:10" ht="22.5" thickBot="1" x14ac:dyDescent="0.5">
      <c r="A47" s="48" t="s">
        <v>115</v>
      </c>
      <c r="B47" s="49" t="s">
        <v>25</v>
      </c>
      <c r="C47" s="50"/>
      <c r="D47" s="37">
        <f>D43/32166262</f>
        <v>6.8254247260685741E-2</v>
      </c>
      <c r="E47" s="34"/>
      <c r="F47" s="193">
        <f>F43/32166262</f>
        <v>-2.0957237741830243E-2</v>
      </c>
      <c r="G47" s="34"/>
      <c r="H47" s="37">
        <f>H43/32166262</f>
        <v>6.8282382329659566E-2</v>
      </c>
      <c r="I47" s="69"/>
      <c r="J47" s="193">
        <f>J43/32166262</f>
        <v>-2.3101938297959521E-2</v>
      </c>
    </row>
    <row r="48" spans="1:10" ht="24" thickTop="1" x14ac:dyDescent="0.5">
      <c r="A48" s="170" t="s">
        <v>90</v>
      </c>
    </row>
    <row r="49" spans="1:10" ht="23.25" x14ac:dyDescent="0.5">
      <c r="A49" s="17" t="s">
        <v>205</v>
      </c>
    </row>
    <row r="50" spans="1:10" ht="23.25" x14ac:dyDescent="0.45">
      <c r="A50" s="171" t="s">
        <v>200</v>
      </c>
      <c r="B50" s="49"/>
      <c r="C50" s="50"/>
      <c r="D50" s="63"/>
      <c r="E50" s="64"/>
      <c r="F50" s="63"/>
      <c r="G50" s="64"/>
      <c r="H50" s="63"/>
      <c r="I50" s="64"/>
      <c r="J50" s="63"/>
    </row>
    <row r="51" spans="1:10" ht="23.25" x14ac:dyDescent="0.45">
      <c r="A51" s="171" t="s">
        <v>95</v>
      </c>
      <c r="B51" s="49"/>
      <c r="C51" s="50"/>
      <c r="D51" s="63"/>
      <c r="E51" s="64"/>
      <c r="F51" s="63"/>
      <c r="G51" s="64"/>
      <c r="H51" s="63"/>
      <c r="I51" s="64"/>
      <c r="J51" s="63"/>
    </row>
    <row r="52" spans="1:10" x14ac:dyDescent="0.45">
      <c r="A52" s="48"/>
      <c r="B52" s="49"/>
      <c r="C52" s="50"/>
      <c r="D52" s="63"/>
      <c r="E52" s="64"/>
      <c r="F52" s="63"/>
      <c r="G52" s="64"/>
      <c r="H52" s="63"/>
      <c r="I52" s="64"/>
      <c r="J52" s="127" t="s">
        <v>89</v>
      </c>
    </row>
    <row r="53" spans="1:10" x14ac:dyDescent="0.45">
      <c r="A53" s="32"/>
      <c r="B53" s="55"/>
      <c r="C53" s="56"/>
      <c r="D53" s="197" t="s">
        <v>79</v>
      </c>
      <c r="E53" s="197"/>
      <c r="F53" s="197"/>
      <c r="G53" s="23"/>
      <c r="H53" s="197" t="s">
        <v>80</v>
      </c>
      <c r="I53" s="197"/>
      <c r="J53" s="197"/>
    </row>
    <row r="54" spans="1:10" x14ac:dyDescent="0.45">
      <c r="A54" s="32"/>
      <c r="B54" s="57" t="s">
        <v>85</v>
      </c>
      <c r="C54" s="56"/>
      <c r="D54" s="131" t="s">
        <v>83</v>
      </c>
      <c r="E54" s="106"/>
      <c r="F54" s="131" t="s">
        <v>82</v>
      </c>
      <c r="G54" s="106"/>
      <c r="H54" s="131" t="s">
        <v>7</v>
      </c>
      <c r="I54" s="106"/>
      <c r="J54" s="131" t="s">
        <v>5</v>
      </c>
    </row>
    <row r="55" spans="1:10" x14ac:dyDescent="0.45">
      <c r="A55" s="48"/>
      <c r="B55" s="57"/>
      <c r="C55" s="56"/>
      <c r="D55" s="199"/>
      <c r="E55" s="199"/>
      <c r="F55" s="199"/>
      <c r="G55" s="199"/>
      <c r="H55" s="199"/>
      <c r="I55" s="199"/>
      <c r="J55" s="199"/>
    </row>
    <row r="56" spans="1:10" x14ac:dyDescent="0.45">
      <c r="A56" s="48" t="s">
        <v>111</v>
      </c>
      <c r="B56" s="49"/>
      <c r="C56" s="50"/>
      <c r="D56" s="135">
        <f>D45</f>
        <v>2206624</v>
      </c>
      <c r="E56" s="136"/>
      <c r="F56" s="135">
        <f>+F45</f>
        <v>-660297</v>
      </c>
      <c r="G56" s="136"/>
      <c r="H56" s="135">
        <f>H45</f>
        <v>2196389</v>
      </c>
      <c r="I56" s="85"/>
      <c r="J56" s="135">
        <f>J45</f>
        <v>-743103</v>
      </c>
    </row>
    <row r="57" spans="1:10" x14ac:dyDescent="0.45">
      <c r="A57" s="48"/>
      <c r="B57" s="49"/>
      <c r="C57" s="50"/>
      <c r="D57" s="59"/>
      <c r="E57" s="70"/>
      <c r="F57" s="59"/>
      <c r="G57" s="70"/>
      <c r="H57" s="59"/>
      <c r="I57" s="59"/>
      <c r="J57" s="59"/>
    </row>
    <row r="58" spans="1:10" x14ac:dyDescent="0.45">
      <c r="A58" s="48" t="s">
        <v>116</v>
      </c>
      <c r="B58" s="49"/>
      <c r="C58" s="50"/>
    </row>
    <row r="59" spans="1:10" x14ac:dyDescent="0.45">
      <c r="A59" s="96" t="s">
        <v>118</v>
      </c>
      <c r="B59" s="49"/>
      <c r="C59" s="50"/>
      <c r="D59" s="43"/>
      <c r="E59" s="31"/>
      <c r="F59" s="43"/>
      <c r="G59" s="31"/>
      <c r="H59" s="39"/>
      <c r="I59" s="31"/>
      <c r="J59" s="39"/>
    </row>
    <row r="60" spans="1:10" x14ac:dyDescent="0.45">
      <c r="A60" s="96" t="s">
        <v>119</v>
      </c>
      <c r="B60" s="49"/>
      <c r="C60" s="50"/>
      <c r="D60" s="43"/>
      <c r="E60" s="31"/>
      <c r="F60" s="43"/>
      <c r="G60" s="31"/>
      <c r="H60" s="39"/>
      <c r="I60" s="31"/>
      <c r="J60" s="39"/>
    </row>
    <row r="61" spans="1:10" x14ac:dyDescent="0.45">
      <c r="A61" s="51" t="s">
        <v>206</v>
      </c>
      <c r="B61" s="49"/>
      <c r="C61" s="50"/>
      <c r="D61" s="43"/>
      <c r="E61" s="31"/>
      <c r="F61" s="43"/>
      <c r="G61" s="31"/>
      <c r="H61" s="39"/>
      <c r="I61" s="31"/>
      <c r="J61" s="39"/>
    </row>
    <row r="62" spans="1:10" x14ac:dyDescent="0.45">
      <c r="A62" s="51" t="s">
        <v>117</v>
      </c>
      <c r="B62" s="49"/>
      <c r="C62" s="50"/>
      <c r="D62" s="43">
        <v>0</v>
      </c>
      <c r="E62" s="31"/>
      <c r="F62" s="43">
        <v>13757</v>
      </c>
      <c r="G62" s="31"/>
      <c r="H62" s="43">
        <v>0</v>
      </c>
      <c r="I62" s="31"/>
      <c r="J62" s="16">
        <v>0</v>
      </c>
    </row>
    <row r="63" spans="1:10" hidden="1" x14ac:dyDescent="0.45">
      <c r="A63" s="51" t="s">
        <v>4</v>
      </c>
      <c r="B63" s="49"/>
      <c r="C63" s="50"/>
      <c r="D63" s="43">
        <v>0</v>
      </c>
      <c r="E63" s="31"/>
      <c r="F63" s="43">
        <v>0</v>
      </c>
      <c r="G63" s="31"/>
      <c r="H63" s="16">
        <v>0</v>
      </c>
      <c r="I63" s="31"/>
      <c r="J63" s="16">
        <v>0</v>
      </c>
    </row>
    <row r="64" spans="1:10" hidden="1" x14ac:dyDescent="0.45">
      <c r="A64" s="51" t="s">
        <v>6</v>
      </c>
      <c r="B64" s="49"/>
      <c r="C64" s="50"/>
      <c r="D64" s="43">
        <v>0</v>
      </c>
      <c r="E64" s="31"/>
      <c r="F64" s="43">
        <v>0</v>
      </c>
      <c r="G64" s="31"/>
      <c r="H64" s="16">
        <v>0</v>
      </c>
      <c r="I64" s="31"/>
      <c r="J64" s="16">
        <v>0</v>
      </c>
    </row>
    <row r="65" spans="1:10" x14ac:dyDescent="0.45">
      <c r="A65" s="48" t="s">
        <v>207</v>
      </c>
      <c r="B65" s="49"/>
      <c r="C65" s="50"/>
      <c r="D65" s="35">
        <f>SUM(D59:D64)</f>
        <v>0</v>
      </c>
      <c r="E65" s="31"/>
      <c r="F65" s="35">
        <f>SUM(F59:F64)</f>
        <v>13757</v>
      </c>
      <c r="G65" s="31"/>
      <c r="H65" s="35">
        <f>SUM(H59:H64)</f>
        <v>0</v>
      </c>
      <c r="I65" s="31"/>
      <c r="J65" s="35">
        <f>SUM(J59:J64)</f>
        <v>0</v>
      </c>
    </row>
    <row r="66" spans="1:10" ht="22.5" thickBot="1" x14ac:dyDescent="0.5">
      <c r="A66" s="48" t="s">
        <v>120</v>
      </c>
      <c r="B66" s="49"/>
      <c r="C66" s="50"/>
      <c r="D66" s="141">
        <f>+D56+D65</f>
        <v>2206624</v>
      </c>
      <c r="E66" s="85"/>
      <c r="F66" s="141">
        <f>+F56+F65</f>
        <v>-646540</v>
      </c>
      <c r="G66" s="85"/>
      <c r="H66" s="141">
        <f>(H56+H65)</f>
        <v>2196389</v>
      </c>
      <c r="I66" s="30"/>
      <c r="J66" s="141">
        <f>(J56+J65)</f>
        <v>-743103</v>
      </c>
    </row>
    <row r="67" spans="1:10" ht="22.5" thickTop="1" x14ac:dyDescent="0.45">
      <c r="A67" s="32"/>
      <c r="B67" s="49"/>
      <c r="C67" s="50"/>
      <c r="D67" s="30"/>
      <c r="E67" s="30"/>
      <c r="F67" s="30"/>
      <c r="G67" s="30"/>
      <c r="H67" s="30"/>
      <c r="I67" s="30"/>
      <c r="J67" s="30"/>
    </row>
    <row r="68" spans="1:10" x14ac:dyDescent="0.45">
      <c r="A68" s="48" t="s">
        <v>121</v>
      </c>
      <c r="B68" s="49"/>
      <c r="C68" s="50"/>
      <c r="D68" s="30"/>
      <c r="E68" s="30"/>
      <c r="F68" s="30"/>
      <c r="G68" s="30"/>
      <c r="H68" s="30"/>
      <c r="I68" s="30"/>
      <c r="J68" s="30"/>
    </row>
    <row r="69" spans="1:10" x14ac:dyDescent="0.45">
      <c r="A69" s="32" t="s">
        <v>123</v>
      </c>
      <c r="B69" s="49"/>
      <c r="C69" s="50"/>
      <c r="D69" s="31">
        <v>2195484</v>
      </c>
      <c r="E69" s="31"/>
      <c r="F69" s="31">
        <f>F71-F70</f>
        <v>-660359</v>
      </c>
      <c r="G69" s="31"/>
      <c r="H69" s="31">
        <f>H66</f>
        <v>2196389</v>
      </c>
      <c r="I69" s="31"/>
      <c r="J69" s="31">
        <f>J66</f>
        <v>-743103</v>
      </c>
    </row>
    <row r="70" spans="1:10" x14ac:dyDescent="0.45">
      <c r="A70" s="32" t="s">
        <v>124</v>
      </c>
      <c r="B70" s="49"/>
      <c r="C70" s="50"/>
      <c r="D70" s="16">
        <v>11140</v>
      </c>
      <c r="E70" s="16"/>
      <c r="F70" s="16">
        <v>13819</v>
      </c>
      <c r="G70" s="31"/>
      <c r="H70" s="16">
        <v>0</v>
      </c>
      <c r="I70" s="43"/>
      <c r="J70" s="16">
        <v>0</v>
      </c>
    </row>
    <row r="71" spans="1:10" ht="22.5" thickBot="1" x14ac:dyDescent="0.5">
      <c r="A71" s="48" t="s">
        <v>125</v>
      </c>
      <c r="B71" s="49"/>
      <c r="C71" s="50"/>
      <c r="D71" s="141">
        <f>D66</f>
        <v>2206624</v>
      </c>
      <c r="E71" s="30"/>
      <c r="F71" s="141">
        <f>F66</f>
        <v>-646540</v>
      </c>
      <c r="G71" s="30"/>
      <c r="H71" s="141">
        <f>SUM(H69:H70)</f>
        <v>2196389</v>
      </c>
      <c r="I71" s="30"/>
      <c r="J71" s="141">
        <f>SUM(J69:J70)</f>
        <v>-743103</v>
      </c>
    </row>
    <row r="72" spans="1:10" ht="22.5" thickTop="1" x14ac:dyDescent="0.45"/>
    <row r="94" spans="1:12" x14ac:dyDescent="0.45">
      <c r="A94" s="175"/>
      <c r="B94" s="57"/>
      <c r="C94" s="56"/>
      <c r="D94" s="124"/>
      <c r="E94" s="124"/>
      <c r="F94" s="124"/>
      <c r="G94" s="124"/>
      <c r="H94" s="124"/>
      <c r="I94" s="124"/>
      <c r="J94" s="124"/>
      <c r="K94" s="86"/>
      <c r="L94" s="132"/>
    </row>
    <row r="95" spans="1:12" s="116" customFormat="1" x14ac:dyDescent="0.45">
      <c r="A95" s="176"/>
      <c r="B95" s="177"/>
      <c r="C95" s="178"/>
      <c r="D95" s="179"/>
      <c r="E95" s="180"/>
      <c r="F95" s="179"/>
      <c r="G95" s="180"/>
      <c r="H95" s="180"/>
      <c r="I95" s="180"/>
      <c r="J95" s="180"/>
      <c r="K95" s="176"/>
      <c r="L95" s="133"/>
    </row>
    <row r="96" spans="1:12" s="116" customFormat="1" x14ac:dyDescent="0.45">
      <c r="A96" s="176"/>
      <c r="B96" s="177"/>
      <c r="C96" s="178"/>
      <c r="D96" s="134"/>
      <c r="E96" s="117"/>
      <c r="F96" s="134"/>
      <c r="G96" s="117"/>
      <c r="H96" s="181"/>
      <c r="I96" s="117"/>
      <c r="J96" s="181"/>
      <c r="K96" s="176"/>
      <c r="L96" s="176"/>
    </row>
    <row r="97" spans="1:12" s="116" customFormat="1" x14ac:dyDescent="0.45">
      <c r="A97" s="176"/>
      <c r="B97" s="177"/>
      <c r="C97" s="178"/>
      <c r="D97" s="134"/>
      <c r="E97" s="117"/>
      <c r="F97" s="134"/>
      <c r="G97" s="117"/>
      <c r="H97" s="117"/>
      <c r="I97" s="117"/>
      <c r="J97" s="117"/>
      <c r="K97" s="176"/>
      <c r="L97" s="176"/>
    </row>
    <row r="98" spans="1:12" s="116" customFormat="1" x14ac:dyDescent="0.45">
      <c r="A98" s="176"/>
      <c r="B98" s="177"/>
      <c r="C98" s="178"/>
      <c r="D98" s="134"/>
      <c r="E98" s="117"/>
      <c r="F98" s="134"/>
      <c r="G98" s="117"/>
      <c r="H98" s="181"/>
      <c r="I98" s="117"/>
      <c r="J98" s="181"/>
      <c r="K98" s="176"/>
      <c r="L98" s="176"/>
    </row>
    <row r="99" spans="1:12" x14ac:dyDescent="0.45">
      <c r="A99" s="86"/>
      <c r="B99" s="57"/>
      <c r="C99" s="56"/>
      <c r="D99" s="30"/>
      <c r="E99" s="30"/>
      <c r="F99" s="30"/>
      <c r="G99" s="30"/>
      <c r="H99" s="30"/>
      <c r="I99" s="30"/>
      <c r="J99" s="30"/>
      <c r="K99" s="86"/>
      <c r="L99" s="86"/>
    </row>
    <row r="100" spans="1:12" x14ac:dyDescent="0.45">
      <c r="A100" s="86"/>
      <c r="B100" s="182"/>
      <c r="C100" s="86"/>
      <c r="D100" s="86"/>
      <c r="E100" s="86"/>
      <c r="F100" s="86"/>
      <c r="G100" s="86"/>
      <c r="H100" s="86"/>
      <c r="I100" s="86"/>
      <c r="J100" s="86"/>
      <c r="K100" s="86"/>
      <c r="L100" s="86"/>
    </row>
  </sheetData>
  <mergeCells count="7">
    <mergeCell ref="D55:J55"/>
    <mergeCell ref="D6:F6"/>
    <mergeCell ref="H6:J6"/>
    <mergeCell ref="D40:F40"/>
    <mergeCell ref="H40:J40"/>
    <mergeCell ref="D53:F53"/>
    <mergeCell ref="H53:J53"/>
  </mergeCells>
  <pageMargins left="0.8" right="0.43307086614173201" top="0.7" bottom="0.78740157480314998" header="0.511811023622047" footer="0.511811023622047"/>
  <pageSetup paperSize="9" scale="82" firstPageNumber="10" orientation="portrait" r:id="rId1"/>
  <headerFooter>
    <oddFooter xml:space="preserve">&amp;LThe accompanying notes are an integral part of these financial statements.
</oddFooter>
  </headerFooter>
  <rowBreaks count="1" manualBreakCount="1">
    <brk id="4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topLeftCell="A7" zoomScale="80" zoomScaleNormal="80" zoomScaleSheetLayoutView="90" workbookViewId="0">
      <selection activeCell="O19" sqref="O19"/>
    </sheetView>
  </sheetViews>
  <sheetFormatPr defaultRowHeight="22.5" customHeight="1" x14ac:dyDescent="0.45"/>
  <cols>
    <col min="1" max="1" width="38.7109375" style="10" customWidth="1"/>
    <col min="2" max="2" width="2.28515625" style="10" customWidth="1"/>
    <col min="3" max="3" width="8.42578125" style="88" customWidth="1"/>
    <col min="4" max="4" width="2" style="88" customWidth="1"/>
    <col min="5" max="5" width="16" style="88" customWidth="1"/>
    <col min="6" max="6" width="1" style="88" customWidth="1"/>
    <col min="7" max="7" width="16.42578125" style="88" customWidth="1"/>
    <col min="8" max="8" width="1" style="88" customWidth="1"/>
    <col min="9" max="9" width="16.28515625" style="88" customWidth="1"/>
    <col min="10" max="10" width="1" style="10" customWidth="1"/>
    <col min="11" max="11" width="16.42578125" style="10" customWidth="1"/>
    <col min="12" max="12" width="1" style="10" customWidth="1"/>
    <col min="13" max="13" width="16.28515625" style="10" customWidth="1"/>
    <col min="14" max="14" width="1" style="10" customWidth="1"/>
    <col min="15" max="15" width="16.42578125" style="10" customWidth="1"/>
    <col min="16" max="16" width="1" style="10" customWidth="1"/>
    <col min="17" max="17" width="16" style="10" customWidth="1"/>
    <col min="18" max="18" width="1" style="10" customWidth="1"/>
    <col min="19" max="19" width="17" style="10" customWidth="1"/>
    <col min="20" max="20" width="4.85546875" style="10" customWidth="1"/>
    <col min="21" max="21" width="11.5703125" style="10" bestFit="1" customWidth="1"/>
    <col min="22" max="22" width="9.140625" style="10"/>
    <col min="23" max="23" width="12.5703125" style="10" bestFit="1" customWidth="1"/>
    <col min="24" max="24" width="9.140625" style="10"/>
    <col min="25" max="25" width="12.5703125" style="10" bestFit="1" customWidth="1"/>
    <col min="26" max="26" width="9.140625" style="10"/>
    <col min="27" max="27" width="15.85546875" style="10" bestFit="1" customWidth="1"/>
    <col min="28" max="28" width="9.140625" style="10"/>
    <col min="29" max="29" width="12.5703125" style="10" bestFit="1" customWidth="1"/>
    <col min="30" max="30" width="9.140625" style="10"/>
    <col min="31" max="31" width="14.85546875" style="10" bestFit="1" customWidth="1"/>
    <col min="32" max="32" width="9.140625" style="10"/>
    <col min="33" max="33" width="5.28515625" style="10" bestFit="1" customWidth="1"/>
    <col min="34" max="34" width="9.140625" style="10"/>
    <col min="35" max="35" width="14.85546875" style="10" bestFit="1" customWidth="1"/>
    <col min="36" max="36" width="9.140625" style="10"/>
    <col min="37" max="37" width="15.28515625" style="10" bestFit="1" customWidth="1"/>
    <col min="38" max="38" width="9.140625" style="10"/>
    <col min="39" max="39" width="12.5703125" style="10" bestFit="1" customWidth="1"/>
    <col min="40" max="40" width="9.140625" style="10"/>
    <col min="41" max="41" width="15.28515625" style="10" bestFit="1" customWidth="1"/>
    <col min="42" max="16384" width="9.140625" style="10"/>
  </cols>
  <sheetData>
    <row r="1" spans="1:21" ht="22.5" customHeight="1" x14ac:dyDescent="0.5">
      <c r="A1" s="17" t="s">
        <v>90</v>
      </c>
      <c r="B1" s="7"/>
      <c r="C1" s="8"/>
      <c r="D1" s="8"/>
      <c r="E1" s="21"/>
      <c r="F1" s="21"/>
      <c r="G1" s="21"/>
      <c r="H1" s="21"/>
      <c r="I1" s="21"/>
      <c r="J1" s="22"/>
      <c r="K1" s="22"/>
      <c r="L1" s="22"/>
      <c r="M1" s="22"/>
      <c r="N1" s="22"/>
      <c r="O1" s="21"/>
      <c r="P1" s="22"/>
      <c r="Q1" s="21"/>
      <c r="R1" s="22"/>
      <c r="S1" s="21"/>
    </row>
    <row r="2" spans="1:21" ht="22.5" customHeight="1" x14ac:dyDescent="0.5">
      <c r="A2" s="18" t="s">
        <v>209</v>
      </c>
      <c r="B2" s="7"/>
      <c r="C2" s="8"/>
      <c r="D2" s="8"/>
      <c r="K2" s="112"/>
      <c r="M2" s="112"/>
      <c r="O2" s="112"/>
      <c r="Q2" s="112"/>
      <c r="S2" s="112"/>
    </row>
    <row r="3" spans="1:21" ht="22.5" customHeight="1" x14ac:dyDescent="0.5">
      <c r="A3" s="18" t="s">
        <v>200</v>
      </c>
      <c r="B3" s="7"/>
      <c r="C3" s="8"/>
      <c r="D3" s="8"/>
      <c r="K3" s="112"/>
      <c r="M3" s="112"/>
      <c r="O3" s="112"/>
      <c r="Q3" s="112"/>
      <c r="S3" s="112"/>
    </row>
    <row r="4" spans="1:21" ht="22.5" customHeight="1" x14ac:dyDescent="0.5">
      <c r="A4" s="18" t="s">
        <v>95</v>
      </c>
      <c r="B4" s="7"/>
      <c r="C4" s="8"/>
      <c r="D4" s="8"/>
      <c r="K4" s="112"/>
      <c r="M4" s="112"/>
      <c r="O4" s="112"/>
      <c r="Q4" s="112"/>
      <c r="S4" s="112"/>
    </row>
    <row r="5" spans="1:21" ht="22.5" customHeight="1" x14ac:dyDescent="0.45">
      <c r="A5" s="7"/>
      <c r="B5" s="7"/>
      <c r="C5" s="8"/>
      <c r="D5" s="8"/>
      <c r="E5" s="21"/>
      <c r="F5" s="21"/>
      <c r="G5" s="21"/>
      <c r="H5" s="21"/>
      <c r="I5" s="21"/>
      <c r="J5" s="22"/>
      <c r="K5" s="22"/>
      <c r="L5" s="22"/>
      <c r="M5" s="22"/>
      <c r="N5" s="22"/>
      <c r="O5" s="21"/>
      <c r="P5" s="22"/>
      <c r="Q5" s="21"/>
      <c r="R5" s="22"/>
      <c r="S5" s="127" t="s">
        <v>89</v>
      </c>
    </row>
    <row r="6" spans="1:21" ht="22.5" customHeight="1" x14ac:dyDescent="0.45">
      <c r="A6" s="7"/>
      <c r="B6" s="7"/>
      <c r="C6" s="8"/>
      <c r="D6" s="8"/>
      <c r="E6" s="197" t="s">
        <v>79</v>
      </c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</row>
    <row r="7" spans="1:21" ht="22.5" customHeight="1" x14ac:dyDescent="0.45">
      <c r="A7" s="7"/>
      <c r="B7" s="7"/>
      <c r="C7" s="8"/>
      <c r="D7" s="8"/>
      <c r="F7" s="89"/>
      <c r="G7" s="86"/>
      <c r="H7" s="86"/>
      <c r="I7" s="86"/>
      <c r="J7" s="86"/>
      <c r="K7" s="200" t="s">
        <v>72</v>
      </c>
      <c r="L7" s="200"/>
      <c r="M7" s="200"/>
      <c r="N7" s="86"/>
      <c r="O7" s="86"/>
      <c r="P7" s="86"/>
      <c r="Q7" s="86"/>
      <c r="R7" s="19"/>
      <c r="S7" s="20"/>
    </row>
    <row r="8" spans="1:21" ht="22.5" customHeight="1" x14ac:dyDescent="0.45">
      <c r="A8" s="7"/>
      <c r="B8" s="7"/>
      <c r="C8" s="8"/>
      <c r="D8" s="8"/>
      <c r="F8" s="89"/>
      <c r="G8" s="86"/>
      <c r="H8" s="86"/>
      <c r="I8" s="86" t="s">
        <v>132</v>
      </c>
      <c r="J8" s="86"/>
      <c r="K8" s="90"/>
      <c r="L8" s="90"/>
      <c r="M8" s="90"/>
      <c r="N8" s="86"/>
      <c r="O8" s="86"/>
      <c r="P8" s="86"/>
      <c r="Q8" s="86"/>
      <c r="R8" s="19"/>
      <c r="S8" s="20"/>
    </row>
    <row r="9" spans="1:21" ht="22.5" customHeight="1" x14ac:dyDescent="0.45">
      <c r="A9" s="87"/>
      <c r="B9" s="7"/>
      <c r="C9" s="8"/>
      <c r="D9" s="8"/>
      <c r="F9" s="89"/>
      <c r="G9" s="86"/>
      <c r="H9" s="86"/>
      <c r="I9" s="89" t="s">
        <v>133</v>
      </c>
      <c r="J9" s="86"/>
      <c r="K9" s="86"/>
      <c r="L9" s="86"/>
      <c r="M9" s="86"/>
      <c r="N9" s="86"/>
      <c r="O9" s="90" t="s">
        <v>141</v>
      </c>
      <c r="P9" s="90"/>
      <c r="Q9" s="90"/>
      <c r="R9" s="19"/>
      <c r="S9" s="20"/>
    </row>
    <row r="10" spans="1:21" ht="22.5" customHeight="1" x14ac:dyDescent="0.45">
      <c r="A10" s="87"/>
      <c r="B10" s="7"/>
      <c r="C10" s="8"/>
      <c r="D10" s="8"/>
      <c r="E10" s="89" t="s">
        <v>126</v>
      </c>
      <c r="F10" s="89"/>
      <c r="G10" s="88" t="s">
        <v>129</v>
      </c>
      <c r="I10" s="89" t="s">
        <v>134</v>
      </c>
      <c r="J10" s="89"/>
      <c r="K10" s="89"/>
      <c r="L10" s="89"/>
      <c r="M10" s="89"/>
      <c r="N10" s="89"/>
      <c r="O10" s="89" t="s">
        <v>142</v>
      </c>
      <c r="P10" s="89"/>
      <c r="Q10" s="89" t="s">
        <v>145</v>
      </c>
      <c r="R10" s="89"/>
      <c r="S10" s="89"/>
    </row>
    <row r="11" spans="1:21" ht="22.5" customHeight="1" x14ac:dyDescent="0.45">
      <c r="A11" s="7"/>
      <c r="B11" s="7"/>
      <c r="C11" s="8"/>
      <c r="D11" s="8"/>
      <c r="E11" s="89" t="s">
        <v>127</v>
      </c>
      <c r="F11" s="89"/>
      <c r="G11" s="89" t="s">
        <v>130</v>
      </c>
      <c r="I11" s="89" t="s">
        <v>135</v>
      </c>
      <c r="J11" s="89"/>
      <c r="K11" s="89" t="s">
        <v>137</v>
      </c>
      <c r="L11" s="89"/>
      <c r="M11" s="89" t="s">
        <v>139</v>
      </c>
      <c r="N11" s="89"/>
      <c r="O11" s="89" t="s">
        <v>143</v>
      </c>
      <c r="P11" s="89"/>
      <c r="Q11" s="89" t="s">
        <v>146</v>
      </c>
      <c r="R11" s="89"/>
      <c r="S11" s="89" t="s">
        <v>212</v>
      </c>
    </row>
    <row r="12" spans="1:21" ht="22.5" customHeight="1" x14ac:dyDescent="0.45">
      <c r="B12" s="88"/>
      <c r="E12" s="122" t="s">
        <v>128</v>
      </c>
      <c r="F12" s="89"/>
      <c r="G12" s="122" t="s">
        <v>131</v>
      </c>
      <c r="H12" s="89"/>
      <c r="I12" s="122" t="s">
        <v>136</v>
      </c>
      <c r="J12" s="89"/>
      <c r="K12" s="122" t="s">
        <v>138</v>
      </c>
      <c r="L12" s="89"/>
      <c r="M12" s="122" t="s">
        <v>140</v>
      </c>
      <c r="N12" s="89"/>
      <c r="O12" s="122" t="s">
        <v>144</v>
      </c>
      <c r="P12" s="89"/>
      <c r="Q12" s="122" t="s">
        <v>147</v>
      </c>
      <c r="R12" s="89"/>
      <c r="S12" s="122" t="s">
        <v>148</v>
      </c>
    </row>
    <row r="13" spans="1:21" ht="21.75" x14ac:dyDescent="0.45">
      <c r="A13" s="7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21" ht="21.75" x14ac:dyDescent="0.45">
      <c r="A14" s="10" t="s">
        <v>153</v>
      </c>
      <c r="B14" s="7"/>
      <c r="C14" s="8"/>
      <c r="D14" s="8"/>
      <c r="E14" s="115">
        <v>32166262</v>
      </c>
      <c r="F14" s="115"/>
      <c r="G14" s="115">
        <v>-5678076</v>
      </c>
      <c r="H14" s="115"/>
      <c r="I14" s="115">
        <v>366207</v>
      </c>
      <c r="J14" s="115"/>
      <c r="K14" s="115">
        <v>530227</v>
      </c>
      <c r="L14" s="115"/>
      <c r="M14" s="115">
        <v>-68655133</v>
      </c>
      <c r="N14" s="115"/>
      <c r="O14" s="115">
        <f>SUM(E14:M14)</f>
        <v>-41270513</v>
      </c>
      <c r="P14" s="115"/>
      <c r="Q14" s="115">
        <v>630154</v>
      </c>
      <c r="R14" s="115"/>
      <c r="S14" s="115">
        <f>SUM(O14:Q14)</f>
        <v>-40640359</v>
      </c>
      <c r="T14" s="124"/>
      <c r="U14" s="124"/>
    </row>
    <row r="15" spans="1:21" ht="21.75" x14ac:dyDescent="0.45">
      <c r="A15" s="7" t="s">
        <v>149</v>
      </c>
      <c r="B15" s="7"/>
      <c r="C15" s="8"/>
      <c r="D15" s="8"/>
      <c r="E15" s="12"/>
      <c r="F15" s="12"/>
      <c r="G15" s="12"/>
      <c r="H15" s="12"/>
      <c r="I15" s="12"/>
      <c r="J15" s="13"/>
      <c r="K15" s="12"/>
      <c r="L15" s="13"/>
      <c r="M15" s="12"/>
      <c r="N15" s="13"/>
      <c r="O15" s="12"/>
      <c r="P15" s="13"/>
      <c r="Q15" s="12"/>
      <c r="R15" s="13"/>
      <c r="S15" s="12"/>
    </row>
    <row r="16" spans="1:21" ht="21.75" x14ac:dyDescent="0.45">
      <c r="A16" s="10" t="s">
        <v>150</v>
      </c>
      <c r="B16" s="7"/>
      <c r="C16" s="8"/>
      <c r="D16" s="8"/>
      <c r="E16" s="77">
        <v>0</v>
      </c>
      <c r="F16" s="77"/>
      <c r="G16" s="77">
        <v>0</v>
      </c>
      <c r="H16" s="77"/>
      <c r="I16" s="77">
        <v>0</v>
      </c>
      <c r="J16" s="77"/>
      <c r="K16" s="77">
        <v>0</v>
      </c>
      <c r="L16" s="12"/>
      <c r="M16" s="91">
        <f>PL!F43</f>
        <v>-674116</v>
      </c>
      <c r="N16" s="12"/>
      <c r="O16" s="77">
        <f>SUM(E16:M16)</f>
        <v>-674116</v>
      </c>
      <c r="P16" s="12"/>
      <c r="Q16" s="77">
        <f>PL!F44</f>
        <v>13819</v>
      </c>
      <c r="R16" s="13"/>
      <c r="S16" s="77">
        <f>SUM(O16:Q16)</f>
        <v>-660297</v>
      </c>
    </row>
    <row r="17" spans="1:21" ht="21.75" x14ac:dyDescent="0.45">
      <c r="A17" s="10" t="s">
        <v>151</v>
      </c>
      <c r="B17" s="7"/>
      <c r="C17" s="8"/>
      <c r="D17" s="8"/>
      <c r="E17" s="77">
        <v>0</v>
      </c>
      <c r="F17" s="12"/>
      <c r="G17" s="77">
        <v>0</v>
      </c>
      <c r="H17" s="77"/>
      <c r="I17" s="77">
        <v>0</v>
      </c>
      <c r="J17" s="77"/>
      <c r="K17" s="80">
        <v>0</v>
      </c>
      <c r="L17" s="12"/>
      <c r="M17" s="77">
        <f>PL!F65</f>
        <v>13757</v>
      </c>
      <c r="N17" s="12"/>
      <c r="O17" s="77">
        <f>SUM(E17:M17)</f>
        <v>13757</v>
      </c>
      <c r="P17" s="77"/>
      <c r="Q17" s="45">
        <v>0</v>
      </c>
      <c r="R17" s="77"/>
      <c r="S17" s="80">
        <f>SUM(O17:Q17)</f>
        <v>13757</v>
      </c>
    </row>
    <row r="18" spans="1:21" ht="21.75" x14ac:dyDescent="0.45">
      <c r="A18" s="7" t="s">
        <v>125</v>
      </c>
      <c r="B18" s="7"/>
      <c r="C18" s="8"/>
      <c r="D18" s="8"/>
      <c r="E18" s="137">
        <f>SUM(E16:E17)</f>
        <v>0</v>
      </c>
      <c r="F18" s="115"/>
      <c r="G18" s="137">
        <f>SUM(G16:G17)</f>
        <v>0</v>
      </c>
      <c r="H18" s="115"/>
      <c r="I18" s="137">
        <f>SUM(I16:I17)</f>
        <v>0</v>
      </c>
      <c r="J18" s="98"/>
      <c r="K18" s="137">
        <f>SUM(K16:K17)</f>
        <v>0</v>
      </c>
      <c r="L18" s="98"/>
      <c r="M18" s="137">
        <f>SUM(M15:M17)</f>
        <v>-660359</v>
      </c>
      <c r="N18" s="98"/>
      <c r="O18" s="137">
        <f>SUM(O16:O17)</f>
        <v>-660359</v>
      </c>
      <c r="P18" s="98"/>
      <c r="Q18" s="137">
        <f>SUM(Q15:Q17)</f>
        <v>13819</v>
      </c>
      <c r="R18" s="98"/>
      <c r="S18" s="137">
        <f>SUM(S15:S17)</f>
        <v>-646540</v>
      </c>
    </row>
    <row r="19" spans="1:21" thickBot="1" x14ac:dyDescent="0.5">
      <c r="A19" s="7" t="s">
        <v>210</v>
      </c>
      <c r="B19" s="7"/>
      <c r="C19" s="8"/>
      <c r="D19" s="8"/>
      <c r="E19" s="140">
        <f>E14+E18</f>
        <v>32166262</v>
      </c>
      <c r="F19" s="12"/>
      <c r="G19" s="76">
        <f>G14+G18</f>
        <v>-5678076</v>
      </c>
      <c r="H19" s="12"/>
      <c r="I19" s="140">
        <f>I14+I18</f>
        <v>366207</v>
      </c>
      <c r="J19" s="13"/>
      <c r="K19" s="140">
        <f>K14+K18</f>
        <v>530227</v>
      </c>
      <c r="L19" s="13"/>
      <c r="M19" s="76">
        <f>M14+M18</f>
        <v>-69315492</v>
      </c>
      <c r="N19" s="13"/>
      <c r="O19" s="76">
        <f>O14+O18</f>
        <v>-41930872</v>
      </c>
      <c r="P19" s="13"/>
      <c r="Q19" s="76">
        <f>Q14+Q18</f>
        <v>643973</v>
      </c>
      <c r="R19" s="13"/>
      <c r="S19" s="76">
        <f>S14+S18</f>
        <v>-41286899</v>
      </c>
    </row>
    <row r="20" spans="1:21" thickTop="1" x14ac:dyDescent="0.45">
      <c r="A20" s="7"/>
      <c r="B20" s="7"/>
      <c r="C20" s="8"/>
      <c r="D20" s="8"/>
      <c r="E20" s="33"/>
      <c r="F20" s="12"/>
      <c r="G20" s="33"/>
      <c r="H20" s="12"/>
      <c r="I20" s="33"/>
      <c r="J20" s="13"/>
      <c r="K20" s="33"/>
      <c r="L20" s="13"/>
      <c r="M20" s="12"/>
      <c r="N20" s="13"/>
      <c r="O20" s="33"/>
      <c r="P20" s="13"/>
      <c r="Q20" s="12"/>
      <c r="R20" s="13"/>
      <c r="S20" s="12"/>
    </row>
    <row r="21" spans="1:21" ht="21.75" x14ac:dyDescent="0.45">
      <c r="A21" s="10" t="s">
        <v>211</v>
      </c>
      <c r="B21" s="7"/>
      <c r="C21" s="8"/>
      <c r="D21" s="8"/>
      <c r="E21" s="115">
        <f>BS!F90</f>
        <v>32166262</v>
      </c>
      <c r="F21" s="115"/>
      <c r="G21" s="115">
        <f>BS!F91</f>
        <v>-5678076</v>
      </c>
      <c r="H21" s="115"/>
      <c r="I21" s="115">
        <f>BS!F94</f>
        <v>366207</v>
      </c>
      <c r="J21" s="115"/>
      <c r="K21" s="115">
        <f>BS!F97</f>
        <v>530227</v>
      </c>
      <c r="L21" s="115"/>
      <c r="M21" s="115">
        <f>BS!F98</f>
        <v>-71473832</v>
      </c>
      <c r="N21" s="115"/>
      <c r="O21" s="115">
        <f>SUM(E21:M21)</f>
        <v>-44089212</v>
      </c>
      <c r="P21" s="115"/>
      <c r="Q21" s="115">
        <f>BS!F101</f>
        <v>649732</v>
      </c>
      <c r="R21" s="115"/>
      <c r="S21" s="115">
        <f>SUM(O21:Q21)</f>
        <v>-43439480</v>
      </c>
    </row>
    <row r="22" spans="1:21" ht="21.75" x14ac:dyDescent="0.45">
      <c r="A22" s="7" t="s">
        <v>149</v>
      </c>
      <c r="B22" s="7"/>
      <c r="C22" s="8"/>
      <c r="D22" s="8"/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12"/>
      <c r="P22" s="13"/>
      <c r="Q22" s="12"/>
      <c r="R22" s="13"/>
      <c r="S22" s="12"/>
    </row>
    <row r="23" spans="1:21" ht="21.75" x14ac:dyDescent="0.45">
      <c r="A23" s="10" t="s">
        <v>150</v>
      </c>
      <c r="B23" s="7"/>
      <c r="C23" s="8"/>
      <c r="D23" s="8"/>
      <c r="E23" s="45">
        <v>0</v>
      </c>
      <c r="F23" s="77"/>
      <c r="G23" s="45">
        <v>0</v>
      </c>
      <c r="H23" s="77"/>
      <c r="I23" s="45">
        <v>0</v>
      </c>
      <c r="J23" s="91"/>
      <c r="K23" s="45">
        <v>0</v>
      </c>
      <c r="L23" s="13"/>
      <c r="M23" s="77">
        <f>PL!D43</f>
        <v>2195484</v>
      </c>
      <c r="N23" s="13"/>
      <c r="O23" s="45">
        <f>SUM(E23:M23)</f>
        <v>2195484</v>
      </c>
      <c r="P23" s="13"/>
      <c r="Q23" s="77">
        <f>PL!D44</f>
        <v>11140</v>
      </c>
      <c r="R23" s="13"/>
      <c r="S23" s="45">
        <f>SUM(O23:Q23)</f>
        <v>2206624</v>
      </c>
    </row>
    <row r="24" spans="1:21" ht="21.75" x14ac:dyDescent="0.45">
      <c r="A24" s="10" t="s">
        <v>151</v>
      </c>
      <c r="B24" s="7"/>
      <c r="C24" s="8"/>
      <c r="D24" s="8"/>
      <c r="E24" s="45">
        <v>0</v>
      </c>
      <c r="F24" s="77"/>
      <c r="G24" s="45">
        <v>0</v>
      </c>
      <c r="H24" s="77"/>
      <c r="I24" s="45">
        <v>0</v>
      </c>
      <c r="J24" s="91"/>
      <c r="K24" s="45">
        <v>0</v>
      </c>
      <c r="L24" s="13"/>
      <c r="M24" s="77">
        <v>0</v>
      </c>
      <c r="N24" s="13"/>
      <c r="O24" s="45">
        <v>0</v>
      </c>
      <c r="P24" s="13"/>
      <c r="Q24" s="111">
        <v>0</v>
      </c>
      <c r="R24" s="13"/>
      <c r="S24" s="45">
        <f>SUM(O24:Q24)</f>
        <v>0</v>
      </c>
    </row>
    <row r="25" spans="1:21" ht="21.75" x14ac:dyDescent="0.45">
      <c r="A25" s="7" t="s">
        <v>125</v>
      </c>
      <c r="B25" s="7"/>
      <c r="C25" s="8"/>
      <c r="D25" s="8"/>
      <c r="E25" s="137">
        <f>SUM(E23:E24)</f>
        <v>0</v>
      </c>
      <c r="F25" s="115"/>
      <c r="G25" s="137">
        <f>SUM(G23:G24)</f>
        <v>0</v>
      </c>
      <c r="H25" s="115"/>
      <c r="I25" s="137">
        <f>SUM(I23:I24)</f>
        <v>0</v>
      </c>
      <c r="J25" s="98"/>
      <c r="K25" s="137">
        <f>SUM(K23:K24)</f>
        <v>0</v>
      </c>
      <c r="L25" s="98"/>
      <c r="M25" s="137">
        <f>SUM(M22:M24)</f>
        <v>2195484</v>
      </c>
      <c r="N25" s="98"/>
      <c r="O25" s="137">
        <f>SUM(E25:M25)</f>
        <v>2195484</v>
      </c>
      <c r="P25" s="98"/>
      <c r="Q25" s="137">
        <f>SUM(Q22:Q24)</f>
        <v>11140</v>
      </c>
      <c r="R25" s="98"/>
      <c r="S25" s="137">
        <f>SUM(S22:S24)</f>
        <v>2206624</v>
      </c>
    </row>
    <row r="26" spans="1:21" ht="21.75" x14ac:dyDescent="0.45">
      <c r="A26" s="10" t="s">
        <v>152</v>
      </c>
      <c r="B26" s="7"/>
      <c r="C26" s="8"/>
      <c r="D26" s="8"/>
      <c r="E26" s="137">
        <v>0</v>
      </c>
      <c r="F26" s="115"/>
      <c r="G26" s="137">
        <v>0</v>
      </c>
      <c r="H26" s="115"/>
      <c r="I26" s="137">
        <v>0</v>
      </c>
      <c r="J26" s="98"/>
      <c r="K26" s="137">
        <v>0</v>
      </c>
      <c r="L26" s="98"/>
      <c r="M26" s="137">
        <v>0</v>
      </c>
      <c r="N26" s="98"/>
      <c r="O26" s="137">
        <v>0</v>
      </c>
      <c r="P26" s="98"/>
      <c r="Q26" s="137">
        <v>-29400</v>
      </c>
      <c r="R26" s="98"/>
      <c r="S26" s="137">
        <f>SUM(O26:Q26)</f>
        <v>-29400</v>
      </c>
    </row>
    <row r="27" spans="1:21" thickBot="1" x14ac:dyDescent="0.5">
      <c r="A27" s="7" t="s">
        <v>154</v>
      </c>
      <c r="B27" s="7"/>
      <c r="C27" s="8"/>
      <c r="D27" s="8"/>
      <c r="E27" s="76">
        <f>E21+E25+E26</f>
        <v>32166262</v>
      </c>
      <c r="F27" s="12"/>
      <c r="G27" s="76">
        <f>G21+G25+G26</f>
        <v>-5678076</v>
      </c>
      <c r="H27" s="12"/>
      <c r="I27" s="76">
        <f>I21+I25+I26</f>
        <v>366207</v>
      </c>
      <c r="J27" s="13"/>
      <c r="K27" s="76">
        <f>K21+K25+K26</f>
        <v>530227</v>
      </c>
      <c r="L27" s="13"/>
      <c r="M27" s="76">
        <f>M21+M25+M26</f>
        <v>-69278348</v>
      </c>
      <c r="N27" s="13"/>
      <c r="O27" s="76">
        <f>O21+O25+O26</f>
        <v>-41893728</v>
      </c>
      <c r="P27" s="13"/>
      <c r="Q27" s="76">
        <f>Q21+Q25+Q26</f>
        <v>631472</v>
      </c>
      <c r="R27" s="13"/>
      <c r="S27" s="76">
        <f>S21+S25+S26</f>
        <v>-41262256</v>
      </c>
      <c r="U27" s="142">
        <f>BS!D102-'SH-Conso'!S27</f>
        <v>0</v>
      </c>
    </row>
    <row r="28" spans="1:21" ht="22.5" customHeight="1" thickTop="1" x14ac:dyDescent="0.45"/>
  </sheetData>
  <mergeCells count="2">
    <mergeCell ref="E6:S6"/>
    <mergeCell ref="K7:M7"/>
  </mergeCells>
  <phoneticPr fontId="5" type="noConversion"/>
  <pageMargins left="0.78740157480314998" right="0.43307086614173201" top="0.70866141732283505" bottom="0.82677165354330695" header="0.511811023622047" footer="0.511811023622047"/>
  <pageSetup paperSize="9" scale="80" firstPageNumber="13" fitToWidth="0" fitToHeight="0" orientation="landscape" useFirstPageNumber="1" r:id="rId1"/>
  <headerFooter>
    <oddFooter xml:space="preserve">&amp;LThe accompanying notes are an integral part of these financial statements.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80" zoomScaleNormal="80" zoomScaleSheetLayoutView="90" workbookViewId="0">
      <selection activeCell="L25" sqref="L25"/>
    </sheetView>
  </sheetViews>
  <sheetFormatPr defaultRowHeight="22.5" customHeight="1" x14ac:dyDescent="0.45"/>
  <cols>
    <col min="1" max="1" width="46.140625" style="10" customWidth="1"/>
    <col min="2" max="2" width="11" style="10" customWidth="1"/>
    <col min="3" max="3" width="5" style="88" customWidth="1"/>
    <col min="4" max="4" width="20.28515625" style="88" customWidth="1"/>
    <col min="5" max="5" width="1.5703125" style="88" customWidth="1"/>
    <col min="6" max="6" width="19.28515625" style="88" customWidth="1"/>
    <col min="7" max="7" width="1.5703125" style="88" customWidth="1"/>
    <col min="8" max="8" width="18.7109375" style="88" customWidth="1"/>
    <col min="9" max="9" width="1.5703125" style="10" customWidth="1"/>
    <col min="10" max="10" width="18.42578125" style="10" customWidth="1"/>
    <col min="11" max="11" width="1.5703125" style="10" customWidth="1"/>
    <col min="12" max="12" width="17.7109375" style="10" customWidth="1"/>
    <col min="13" max="13" width="1.5703125" style="10" customWidth="1"/>
    <col min="14" max="14" width="18.140625" style="10" customWidth="1"/>
    <col min="15" max="15" width="2.28515625" style="10" customWidth="1"/>
    <col min="16" max="16" width="14.7109375" style="10" customWidth="1"/>
    <col min="17" max="17" width="2.28515625" style="10" customWidth="1"/>
    <col min="18" max="18" width="14.7109375" style="10" customWidth="1"/>
    <col min="19" max="16384" width="9.140625" style="10"/>
  </cols>
  <sheetData>
    <row r="1" spans="1:15" ht="22.5" customHeight="1" x14ac:dyDescent="0.5">
      <c r="A1" s="17" t="s">
        <v>90</v>
      </c>
      <c r="B1" s="18"/>
      <c r="C1" s="18"/>
      <c r="D1" s="9"/>
      <c r="E1" s="9"/>
      <c r="F1" s="9"/>
      <c r="G1" s="9"/>
      <c r="H1" s="9"/>
      <c r="I1" s="15"/>
      <c r="J1" s="15"/>
      <c r="K1" s="15"/>
      <c r="L1" s="15"/>
      <c r="M1" s="15"/>
      <c r="N1" s="15"/>
    </row>
    <row r="2" spans="1:15" ht="22.5" customHeight="1" x14ac:dyDescent="0.5">
      <c r="A2" s="18" t="s">
        <v>209</v>
      </c>
      <c r="B2" s="18"/>
      <c r="C2" s="18"/>
      <c r="D2" s="9"/>
      <c r="E2" s="9"/>
      <c r="F2" s="9"/>
      <c r="G2" s="9"/>
      <c r="H2" s="9"/>
      <c r="I2" s="15"/>
      <c r="J2" s="15"/>
      <c r="K2" s="15"/>
      <c r="L2" s="15"/>
      <c r="M2" s="15"/>
      <c r="N2" s="15"/>
    </row>
    <row r="3" spans="1:15" ht="22.5" customHeight="1" x14ac:dyDescent="0.5">
      <c r="A3" s="18" t="s">
        <v>200</v>
      </c>
      <c r="B3" s="18"/>
      <c r="C3" s="18"/>
      <c r="D3" s="9"/>
      <c r="E3" s="9"/>
      <c r="F3" s="9"/>
      <c r="G3" s="9"/>
      <c r="H3" s="9"/>
      <c r="I3" s="15"/>
      <c r="J3" s="15"/>
      <c r="K3" s="15"/>
      <c r="L3" s="15"/>
      <c r="M3" s="15"/>
      <c r="N3" s="15"/>
    </row>
    <row r="4" spans="1:15" ht="22.5" customHeight="1" x14ac:dyDescent="0.5">
      <c r="A4" s="18" t="s">
        <v>95</v>
      </c>
      <c r="B4" s="18"/>
      <c r="C4" s="18"/>
      <c r="D4" s="9"/>
      <c r="E4" s="9"/>
      <c r="F4" s="9"/>
      <c r="G4" s="9"/>
      <c r="H4" s="9"/>
      <c r="I4" s="15"/>
      <c r="J4" s="15"/>
      <c r="K4" s="15"/>
      <c r="L4" s="15"/>
      <c r="M4" s="15"/>
      <c r="N4" s="15"/>
    </row>
    <row r="5" spans="1:15" ht="23.25" x14ac:dyDescent="0.5">
      <c r="A5" s="18"/>
      <c r="B5" s="18"/>
      <c r="C5" s="18"/>
      <c r="D5" s="9"/>
      <c r="E5" s="9"/>
      <c r="F5" s="9"/>
      <c r="G5" s="9"/>
      <c r="H5" s="9"/>
      <c r="I5" s="15"/>
      <c r="J5" s="15"/>
      <c r="K5" s="15"/>
      <c r="L5" s="15"/>
      <c r="M5" s="15"/>
      <c r="N5" s="89" t="s">
        <v>89</v>
      </c>
    </row>
    <row r="6" spans="1:15" ht="21.75" x14ac:dyDescent="0.45">
      <c r="A6" s="7"/>
      <c r="B6" s="7"/>
      <c r="C6" s="8"/>
      <c r="D6" s="197" t="s">
        <v>80</v>
      </c>
      <c r="E6" s="197"/>
      <c r="F6" s="197"/>
      <c r="G6" s="197"/>
      <c r="H6" s="197"/>
      <c r="I6" s="197"/>
      <c r="J6" s="197"/>
      <c r="K6" s="197"/>
      <c r="L6" s="197"/>
      <c r="M6" s="197"/>
      <c r="N6" s="197"/>
    </row>
    <row r="7" spans="1:15" ht="21.75" x14ac:dyDescent="0.45">
      <c r="A7" s="7"/>
      <c r="B7" s="7"/>
      <c r="C7" s="8"/>
      <c r="E7" s="89"/>
      <c r="F7" s="86"/>
      <c r="G7" s="86"/>
      <c r="H7" s="86"/>
      <c r="I7" s="86"/>
      <c r="J7" s="200" t="s">
        <v>72</v>
      </c>
      <c r="K7" s="200"/>
      <c r="L7" s="200"/>
      <c r="M7" s="86"/>
      <c r="N7" s="86"/>
    </row>
    <row r="8" spans="1:15" ht="21.75" x14ac:dyDescent="0.45">
      <c r="A8" s="7"/>
      <c r="B8" s="7"/>
      <c r="C8" s="8"/>
      <c r="E8" s="89"/>
      <c r="F8" s="86"/>
      <c r="G8" s="86"/>
      <c r="H8" s="90" t="s">
        <v>132</v>
      </c>
      <c r="I8" s="86"/>
      <c r="J8" s="90"/>
      <c r="K8" s="90"/>
      <c r="L8" s="92"/>
      <c r="M8" s="86"/>
      <c r="N8" s="86"/>
    </row>
    <row r="9" spans="1:15" ht="21.75" x14ac:dyDescent="0.45">
      <c r="A9" s="7"/>
      <c r="B9" s="7"/>
      <c r="C9" s="8"/>
      <c r="E9" s="89"/>
      <c r="F9" s="86"/>
      <c r="G9" s="86"/>
      <c r="H9" s="89" t="s">
        <v>133</v>
      </c>
      <c r="I9" s="86"/>
      <c r="J9" s="90"/>
      <c r="K9" s="90"/>
      <c r="L9" s="90"/>
      <c r="M9" s="90"/>
      <c r="N9" s="90"/>
    </row>
    <row r="10" spans="1:15" ht="21.75" x14ac:dyDescent="0.45">
      <c r="A10" s="7"/>
      <c r="B10" s="7"/>
      <c r="C10" s="8"/>
      <c r="D10" s="89" t="s">
        <v>126</v>
      </c>
      <c r="E10" s="89"/>
      <c r="F10" s="89" t="s">
        <v>129</v>
      </c>
      <c r="H10" s="89" t="s">
        <v>134</v>
      </c>
      <c r="I10" s="89"/>
      <c r="J10" s="89"/>
      <c r="K10" s="89"/>
      <c r="L10" s="90"/>
      <c r="M10" s="89"/>
    </row>
    <row r="11" spans="1:15" ht="21.75" x14ac:dyDescent="0.45">
      <c r="A11" s="7"/>
      <c r="B11" s="7"/>
      <c r="C11" s="8"/>
      <c r="D11" s="89" t="s">
        <v>127</v>
      </c>
      <c r="E11" s="89"/>
      <c r="F11" s="89" t="s">
        <v>130</v>
      </c>
      <c r="H11" s="89" t="s">
        <v>135</v>
      </c>
      <c r="I11" s="89"/>
      <c r="J11" s="89" t="s">
        <v>137</v>
      </c>
      <c r="K11" s="89"/>
      <c r="L11" s="89" t="s">
        <v>139</v>
      </c>
      <c r="M11" s="89"/>
      <c r="N11" s="89" t="s">
        <v>212</v>
      </c>
    </row>
    <row r="12" spans="1:15" ht="21.75" x14ac:dyDescent="0.45">
      <c r="B12" s="88"/>
      <c r="D12" s="122" t="s">
        <v>128</v>
      </c>
      <c r="E12" s="89"/>
      <c r="F12" s="174" t="s">
        <v>131</v>
      </c>
      <c r="G12" s="89"/>
      <c r="H12" s="122" t="s">
        <v>136</v>
      </c>
      <c r="I12" s="89"/>
      <c r="J12" s="122" t="s">
        <v>138</v>
      </c>
      <c r="K12" s="89"/>
      <c r="L12" s="122" t="s">
        <v>140</v>
      </c>
      <c r="M12" s="89"/>
      <c r="N12" s="122" t="s">
        <v>148</v>
      </c>
    </row>
    <row r="13" spans="1:15" ht="13.5" customHeight="1" x14ac:dyDescent="0.45">
      <c r="A13" s="7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</row>
    <row r="14" spans="1:15" ht="21.75" x14ac:dyDescent="0.45">
      <c r="A14" s="10" t="s">
        <v>153</v>
      </c>
      <c r="D14" s="115">
        <v>32166262</v>
      </c>
      <c r="E14" s="115"/>
      <c r="F14" s="115">
        <v>-5678076</v>
      </c>
      <c r="G14" s="115"/>
      <c r="H14" s="115">
        <v>366207</v>
      </c>
      <c r="I14" s="115"/>
      <c r="J14" s="115">
        <v>530227</v>
      </c>
      <c r="K14" s="115"/>
      <c r="L14" s="115">
        <v>-68428644</v>
      </c>
      <c r="M14" s="79"/>
      <c r="N14" s="115">
        <f>SUM(D14:L14)</f>
        <v>-41044024</v>
      </c>
      <c r="O14" s="124"/>
    </row>
    <row r="15" spans="1:15" ht="21.75" x14ac:dyDescent="0.45">
      <c r="A15" s="7" t="s">
        <v>149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</row>
    <row r="16" spans="1:15" ht="21.75" x14ac:dyDescent="0.45">
      <c r="A16" s="10" t="s">
        <v>150</v>
      </c>
      <c r="D16" s="115">
        <v>0</v>
      </c>
      <c r="E16" s="115"/>
      <c r="F16" s="115">
        <v>0</v>
      </c>
      <c r="G16" s="115"/>
      <c r="H16" s="115">
        <v>0</v>
      </c>
      <c r="I16" s="115"/>
      <c r="J16" s="115">
        <v>0</v>
      </c>
      <c r="K16" s="113"/>
      <c r="L16" s="115">
        <f>PL!J43</f>
        <v>-743103</v>
      </c>
      <c r="M16" s="115"/>
      <c r="N16" s="115">
        <f>SUM(D16:L16)</f>
        <v>-743103</v>
      </c>
    </row>
    <row r="17" spans="1:16" ht="21.75" x14ac:dyDescent="0.45">
      <c r="A17" s="10" t="s">
        <v>151</v>
      </c>
      <c r="D17" s="115">
        <v>0</v>
      </c>
      <c r="E17" s="115"/>
      <c r="F17" s="115">
        <v>0</v>
      </c>
      <c r="G17" s="115"/>
      <c r="H17" s="115">
        <v>0</v>
      </c>
      <c r="I17" s="115"/>
      <c r="J17" s="115">
        <v>0</v>
      </c>
      <c r="K17" s="113"/>
      <c r="L17" s="115">
        <v>0</v>
      </c>
      <c r="M17" s="115"/>
      <c r="N17" s="12">
        <f>SUM(D17:L17)</f>
        <v>0</v>
      </c>
    </row>
    <row r="18" spans="1:16" ht="21.75" x14ac:dyDescent="0.45">
      <c r="A18" s="7" t="s">
        <v>125</v>
      </c>
      <c r="D18" s="14">
        <f>SUM(D16:D17)</f>
        <v>0</v>
      </c>
      <c r="E18" s="12"/>
      <c r="F18" s="14">
        <f>SUM(F16:F17)</f>
        <v>0</v>
      </c>
      <c r="G18" s="12"/>
      <c r="H18" s="14">
        <f>SUM(H16:H17)</f>
        <v>0</v>
      </c>
      <c r="I18" s="13"/>
      <c r="J18" s="14">
        <f>SUM(J16:J17)</f>
        <v>0</v>
      </c>
      <c r="K18" s="13"/>
      <c r="L18" s="137">
        <f>SUM(L16:L17)</f>
        <v>-743103</v>
      </c>
      <c r="M18" s="12"/>
      <c r="N18" s="137">
        <f>SUM(N16:N17)</f>
        <v>-743103</v>
      </c>
    </row>
    <row r="19" spans="1:16" thickBot="1" x14ac:dyDescent="0.5">
      <c r="A19" s="7" t="s">
        <v>210</v>
      </c>
      <c r="D19" s="76">
        <f>D14+D18</f>
        <v>32166262</v>
      </c>
      <c r="E19" s="12"/>
      <c r="F19" s="76">
        <f>F14+F18</f>
        <v>-5678076</v>
      </c>
      <c r="G19" s="12"/>
      <c r="H19" s="76">
        <f>H14+H18</f>
        <v>366207</v>
      </c>
      <c r="I19" s="12"/>
      <c r="J19" s="76">
        <f>J14+J18</f>
        <v>530227</v>
      </c>
      <c r="K19" s="12"/>
      <c r="L19" s="76">
        <f>L14+L18</f>
        <v>-69171747</v>
      </c>
      <c r="M19" s="12"/>
      <c r="N19" s="76">
        <f>N14+N18</f>
        <v>-41787127</v>
      </c>
    </row>
    <row r="20" spans="1:16" thickTop="1" x14ac:dyDescent="0.45">
      <c r="A20" s="7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</row>
    <row r="21" spans="1:16" ht="21.75" x14ac:dyDescent="0.45">
      <c r="A21" s="10" t="s">
        <v>211</v>
      </c>
      <c r="D21" s="98">
        <f>BS!J90</f>
        <v>32166262</v>
      </c>
      <c r="E21" s="98"/>
      <c r="F21" s="98">
        <f>BS!J91</f>
        <v>-5678076</v>
      </c>
      <c r="G21" s="98"/>
      <c r="H21" s="98">
        <f>BS!J94</f>
        <v>366207</v>
      </c>
      <c r="I21" s="98"/>
      <c r="J21" s="98">
        <f>BS!J97</f>
        <v>530227</v>
      </c>
      <c r="K21" s="98"/>
      <c r="L21" s="98">
        <f>BS!J98</f>
        <v>-71430535</v>
      </c>
      <c r="M21" s="78"/>
      <c r="N21" s="98">
        <f>SUM(D21:L21)</f>
        <v>-44045915</v>
      </c>
    </row>
    <row r="22" spans="1:16" ht="21.75" x14ac:dyDescent="0.45">
      <c r="A22" s="7" t="s">
        <v>149</v>
      </c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</row>
    <row r="23" spans="1:16" ht="21.75" x14ac:dyDescent="0.45">
      <c r="A23" s="10" t="s">
        <v>150</v>
      </c>
      <c r="D23" s="115">
        <v>0</v>
      </c>
      <c r="E23" s="113"/>
      <c r="F23" s="115">
        <v>0</v>
      </c>
      <c r="G23" s="114"/>
      <c r="H23" s="115">
        <v>0</v>
      </c>
      <c r="I23" s="113"/>
      <c r="J23" s="115">
        <v>0</v>
      </c>
      <c r="K23" s="113"/>
      <c r="L23" s="115">
        <f>PL!H43</f>
        <v>2196389</v>
      </c>
      <c r="M23" s="78"/>
      <c r="N23" s="98">
        <f>SUM(D23:L23)</f>
        <v>2196389</v>
      </c>
    </row>
    <row r="24" spans="1:16" ht="21.75" x14ac:dyDescent="0.45">
      <c r="A24" s="10" t="s">
        <v>151</v>
      </c>
      <c r="D24" s="115">
        <v>0</v>
      </c>
      <c r="E24" s="113"/>
      <c r="F24" s="115">
        <v>0</v>
      </c>
      <c r="G24" s="114"/>
      <c r="H24" s="115">
        <v>0</v>
      </c>
      <c r="I24" s="113"/>
      <c r="J24" s="115">
        <v>0</v>
      </c>
      <c r="K24" s="113"/>
      <c r="L24" s="115">
        <v>0</v>
      </c>
      <c r="M24" s="78"/>
      <c r="N24" s="98">
        <f>SUM(D24:L24)</f>
        <v>0</v>
      </c>
    </row>
    <row r="25" spans="1:16" ht="21.75" x14ac:dyDescent="0.45">
      <c r="A25" s="7" t="s">
        <v>125</v>
      </c>
      <c r="D25" s="14">
        <f>SUM(D23:D24)</f>
        <v>0</v>
      </c>
      <c r="E25" s="12"/>
      <c r="F25" s="14">
        <f>SUM(F23:F24)</f>
        <v>0</v>
      </c>
      <c r="G25" s="12"/>
      <c r="H25" s="14">
        <f>SUM(H23:H24)</f>
        <v>0</v>
      </c>
      <c r="I25" s="13"/>
      <c r="J25" s="14">
        <f>SUM(J23:J24)</f>
        <v>0</v>
      </c>
      <c r="K25" s="13"/>
      <c r="L25" s="137">
        <f>SUM(L23:L24)</f>
        <v>2196389</v>
      </c>
      <c r="M25" s="78"/>
      <c r="N25" s="137">
        <f>SUM(N23:N24)</f>
        <v>2196389</v>
      </c>
    </row>
    <row r="26" spans="1:16" thickBot="1" x14ac:dyDescent="0.5">
      <c r="A26" s="7" t="s">
        <v>154</v>
      </c>
      <c r="D26" s="76">
        <f>D21+D25</f>
        <v>32166262</v>
      </c>
      <c r="E26" s="12"/>
      <c r="F26" s="76">
        <f>F21+F25</f>
        <v>-5678076</v>
      </c>
      <c r="G26" s="12"/>
      <c r="H26" s="76">
        <f>H21+H25</f>
        <v>366207</v>
      </c>
      <c r="I26" s="12"/>
      <c r="J26" s="76">
        <f>J21+J25</f>
        <v>530227</v>
      </c>
      <c r="K26" s="12"/>
      <c r="L26" s="76">
        <f>L21+L25</f>
        <v>-69234146</v>
      </c>
      <c r="M26" s="12"/>
      <c r="N26" s="76">
        <f>N21+N25</f>
        <v>-41849526</v>
      </c>
      <c r="P26" s="142">
        <f>BS!H102-'SH-Sep'!N26</f>
        <v>0</v>
      </c>
    </row>
    <row r="27" spans="1:16" ht="22.5" customHeight="1" thickTop="1" x14ac:dyDescent="0.45"/>
    <row r="28" spans="1:16" ht="22.5" customHeight="1" x14ac:dyDescent="0.45">
      <c r="L28" s="85"/>
    </row>
  </sheetData>
  <mergeCells count="4">
    <mergeCell ref="D20:N20"/>
    <mergeCell ref="D13:N13"/>
    <mergeCell ref="D6:N6"/>
    <mergeCell ref="J7:L7"/>
  </mergeCells>
  <pageMargins left="0.78740157480314998" right="0.70866141732283505" top="0.70866141732283505" bottom="0.82677165354330695" header="0.511811023622047" footer="0.511811023622047"/>
  <pageSetup paperSize="9" scale="80" firstPageNumber="15" fitToHeight="2" orientation="landscape" useFirstPageNumber="1" r:id="rId1"/>
  <headerFooter>
    <oddFooter xml:space="preserve">&amp;LThe accompanying notes are an integral part of these financial statements.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topLeftCell="A55" zoomScale="80" zoomScaleNormal="80" zoomScaleSheetLayoutView="90" workbookViewId="0">
      <selection activeCell="O50" sqref="O50"/>
    </sheetView>
  </sheetViews>
  <sheetFormatPr defaultRowHeight="21" customHeight="1" x14ac:dyDescent="0.45"/>
  <cols>
    <col min="1" max="1" width="48.7109375" style="24" customWidth="1"/>
    <col min="2" max="2" width="7.140625" style="103" customWidth="1"/>
    <col min="3" max="3" width="2.7109375" style="103" customWidth="1"/>
    <col min="4" max="4" width="15.42578125" style="119" customWidth="1"/>
    <col min="5" max="5" width="1.140625" style="24" customWidth="1"/>
    <col min="6" max="6" width="15.5703125" style="119" customWidth="1"/>
    <col min="7" max="7" width="1.140625" style="24" customWidth="1"/>
    <col min="8" max="8" width="15.7109375" style="42" customWidth="1"/>
    <col min="9" max="9" width="1.140625" style="24" customWidth="1"/>
    <col min="10" max="10" width="15.7109375" style="42" customWidth="1"/>
    <col min="11" max="11" width="1" style="24" customWidth="1"/>
    <col min="12" max="16384" width="9.140625" style="24"/>
  </cols>
  <sheetData>
    <row r="1" spans="1:10" ht="21" customHeight="1" x14ac:dyDescent="0.5">
      <c r="A1" s="170" t="s">
        <v>90</v>
      </c>
      <c r="B1" s="93"/>
      <c r="C1" s="93"/>
      <c r="D1" s="94"/>
      <c r="E1" s="143"/>
      <c r="F1" s="94"/>
      <c r="G1" s="143"/>
      <c r="H1" s="97"/>
      <c r="I1" s="143"/>
      <c r="J1" s="97"/>
    </row>
    <row r="2" spans="1:10" ht="21" customHeight="1" x14ac:dyDescent="0.5">
      <c r="A2" s="172" t="s">
        <v>213</v>
      </c>
      <c r="B2" s="93"/>
      <c r="C2" s="93"/>
      <c r="D2" s="94"/>
      <c r="E2" s="143"/>
      <c r="F2" s="94"/>
      <c r="G2" s="143"/>
      <c r="H2" s="97"/>
      <c r="I2" s="143"/>
      <c r="J2" s="97"/>
    </row>
    <row r="3" spans="1:10" ht="21" customHeight="1" x14ac:dyDescent="0.5">
      <c r="A3" s="170" t="s">
        <v>200</v>
      </c>
      <c r="B3" s="93"/>
      <c r="C3" s="93"/>
      <c r="D3" s="94"/>
      <c r="E3" s="143"/>
      <c r="F3" s="94"/>
      <c r="G3" s="143"/>
      <c r="H3" s="97"/>
      <c r="I3" s="143"/>
      <c r="J3" s="97"/>
    </row>
    <row r="4" spans="1:10" ht="21" customHeight="1" x14ac:dyDescent="0.5">
      <c r="A4" s="170" t="s">
        <v>95</v>
      </c>
      <c r="B4" s="93"/>
      <c r="C4" s="93"/>
      <c r="D4" s="94"/>
      <c r="E4" s="143"/>
      <c r="F4" s="94"/>
      <c r="G4" s="143"/>
      <c r="H4" s="97"/>
      <c r="I4" s="143"/>
      <c r="J4" s="97"/>
    </row>
    <row r="5" spans="1:10" ht="21" customHeight="1" x14ac:dyDescent="0.45">
      <c r="A5" s="1"/>
      <c r="B5" s="93"/>
      <c r="C5" s="93"/>
      <c r="D5" s="94"/>
      <c r="E5" s="143"/>
      <c r="F5" s="94"/>
      <c r="G5" s="143"/>
      <c r="H5" s="97"/>
      <c r="I5" s="143"/>
      <c r="J5" s="97"/>
    </row>
    <row r="6" spans="1:10" ht="21" customHeight="1" x14ac:dyDescent="0.45">
      <c r="A6" s="1"/>
      <c r="B6" s="93"/>
      <c r="C6" s="93"/>
      <c r="D6" s="63"/>
      <c r="E6" s="64"/>
      <c r="F6" s="63"/>
      <c r="G6" s="64"/>
      <c r="H6" s="63"/>
      <c r="I6" s="64"/>
      <c r="J6" s="127" t="s">
        <v>89</v>
      </c>
    </row>
    <row r="7" spans="1:10" ht="21" customHeight="1" x14ac:dyDescent="0.45">
      <c r="A7" s="1"/>
      <c r="B7" s="93"/>
      <c r="C7" s="93"/>
      <c r="D7" s="197" t="s">
        <v>79</v>
      </c>
      <c r="E7" s="197"/>
      <c r="F7" s="197"/>
      <c r="G7" s="23"/>
      <c r="H7" s="197" t="s">
        <v>80</v>
      </c>
      <c r="I7" s="197"/>
      <c r="J7" s="197"/>
    </row>
    <row r="8" spans="1:10" ht="21" customHeight="1" x14ac:dyDescent="0.45">
      <c r="A8" s="1"/>
      <c r="B8" s="104"/>
      <c r="C8" s="104"/>
      <c r="D8" s="131" t="s">
        <v>83</v>
      </c>
      <c r="E8" s="106"/>
      <c r="F8" s="131" t="s">
        <v>82</v>
      </c>
      <c r="G8" s="106"/>
      <c r="H8" s="131" t="s">
        <v>83</v>
      </c>
      <c r="I8" s="106"/>
      <c r="J8" s="131" t="s">
        <v>82</v>
      </c>
    </row>
    <row r="9" spans="1:10" ht="21" customHeight="1" x14ac:dyDescent="0.45">
      <c r="A9" s="47" t="s">
        <v>155</v>
      </c>
      <c r="B9" s="95"/>
      <c r="C9" s="95"/>
      <c r="D9" s="38"/>
      <c r="E9" s="40"/>
      <c r="F9" s="38"/>
      <c r="G9" s="40"/>
      <c r="H9" s="38"/>
      <c r="I9" s="40"/>
      <c r="J9" s="38"/>
    </row>
    <row r="10" spans="1:10" ht="21" customHeight="1" x14ac:dyDescent="0.45">
      <c r="A10" s="32" t="s">
        <v>111</v>
      </c>
      <c r="B10" s="95"/>
      <c r="C10" s="95"/>
      <c r="D10" s="38">
        <f>+PL!D32</f>
        <v>2206624</v>
      </c>
      <c r="E10" s="144"/>
      <c r="F10" s="38">
        <f>+PL!F32</f>
        <v>-660297</v>
      </c>
      <c r="G10" s="16"/>
      <c r="H10" s="38">
        <f>+PL!H32</f>
        <v>2196389</v>
      </c>
      <c r="I10" s="16"/>
      <c r="J10" s="38">
        <f>+PL!J32</f>
        <v>-743103</v>
      </c>
    </row>
    <row r="11" spans="1:10" ht="21" customHeight="1" x14ac:dyDescent="0.45">
      <c r="A11" s="96" t="s">
        <v>156</v>
      </c>
      <c r="B11" s="95"/>
      <c r="C11" s="95"/>
      <c r="D11" s="38"/>
      <c r="E11" s="144"/>
      <c r="F11" s="38"/>
      <c r="G11" s="16"/>
      <c r="H11" s="38"/>
      <c r="I11" s="144"/>
      <c r="J11" s="38"/>
    </row>
    <row r="12" spans="1:10" ht="21" customHeight="1" x14ac:dyDescent="0.45">
      <c r="A12" s="32" t="s">
        <v>231</v>
      </c>
      <c r="B12" s="95"/>
      <c r="C12" s="95"/>
      <c r="D12" s="38">
        <v>257603</v>
      </c>
      <c r="E12" s="144"/>
      <c r="F12" s="157">
        <v>277997</v>
      </c>
      <c r="G12" s="16"/>
      <c r="H12" s="38">
        <v>203622</v>
      </c>
      <c r="I12" s="144"/>
      <c r="J12" s="38">
        <v>216206</v>
      </c>
    </row>
    <row r="13" spans="1:10" ht="21" customHeight="1" x14ac:dyDescent="0.45">
      <c r="A13" s="32" t="s">
        <v>107</v>
      </c>
      <c r="B13" s="95"/>
      <c r="C13" s="95"/>
      <c r="D13" s="38">
        <v>524746</v>
      </c>
      <c r="E13" s="144"/>
      <c r="F13" s="157">
        <v>2218016</v>
      </c>
      <c r="G13" s="16"/>
      <c r="H13" s="38">
        <v>518698</v>
      </c>
      <c r="I13" s="144"/>
      <c r="J13" s="38">
        <v>2205858</v>
      </c>
    </row>
    <row r="14" spans="1:10" ht="21" customHeight="1" x14ac:dyDescent="0.45">
      <c r="A14" s="32" t="s">
        <v>232</v>
      </c>
      <c r="B14" s="95"/>
      <c r="C14" s="95"/>
      <c r="D14" s="38">
        <v>-1680290</v>
      </c>
      <c r="E14" s="144"/>
      <c r="F14" s="157">
        <v>-830973</v>
      </c>
      <c r="G14" s="16"/>
      <c r="H14" s="38">
        <v>-1680451</v>
      </c>
      <c r="I14" s="144"/>
      <c r="J14" s="38">
        <v>-831983</v>
      </c>
    </row>
    <row r="15" spans="1:10" ht="21" customHeight="1" x14ac:dyDescent="0.45">
      <c r="A15" s="32" t="s">
        <v>214</v>
      </c>
      <c r="B15" s="95"/>
      <c r="C15" s="95"/>
      <c r="D15" s="38">
        <v>8032</v>
      </c>
      <c r="E15" s="144"/>
      <c r="F15" s="157">
        <v>-71</v>
      </c>
      <c r="G15" s="16"/>
      <c r="H15" s="39">
        <v>8032</v>
      </c>
      <c r="I15" s="144"/>
      <c r="J15" s="38" t="s">
        <v>13</v>
      </c>
    </row>
    <row r="16" spans="1:10" ht="21" customHeight="1" x14ac:dyDescent="0.45">
      <c r="A16" s="32" t="s">
        <v>215</v>
      </c>
      <c r="B16" s="95"/>
      <c r="C16" s="95"/>
      <c r="D16" s="38">
        <v>193829</v>
      </c>
      <c r="E16" s="144"/>
      <c r="F16" s="157">
        <v>-73291</v>
      </c>
      <c r="G16" s="16"/>
      <c r="H16" s="145">
        <v>174999</v>
      </c>
      <c r="I16" s="144"/>
      <c r="J16" s="145">
        <v>-73291</v>
      </c>
    </row>
    <row r="17" spans="1:10" ht="21" customHeight="1" x14ac:dyDescent="0.45">
      <c r="A17" s="32" t="s">
        <v>216</v>
      </c>
      <c r="B17" s="95"/>
      <c r="C17" s="95"/>
      <c r="D17" s="38">
        <v>10273</v>
      </c>
      <c r="E17" s="144"/>
      <c r="F17" s="157">
        <v>12038</v>
      </c>
      <c r="G17" s="16"/>
      <c r="H17" s="39">
        <v>8349</v>
      </c>
      <c r="I17" s="144"/>
      <c r="J17" s="39">
        <v>9844</v>
      </c>
    </row>
    <row r="18" spans="1:10" ht="21" customHeight="1" x14ac:dyDescent="0.45">
      <c r="A18" s="32" t="s">
        <v>217</v>
      </c>
      <c r="B18" s="95"/>
      <c r="C18" s="95"/>
      <c r="D18" s="38">
        <v>-18831</v>
      </c>
      <c r="E18" s="144"/>
      <c r="F18" s="157">
        <v>87504</v>
      </c>
      <c r="G18" s="146"/>
      <c r="H18" s="38">
        <v>-18831</v>
      </c>
      <c r="I18" s="144"/>
      <c r="J18" s="38">
        <v>87504</v>
      </c>
    </row>
    <row r="19" spans="1:10" ht="21" customHeight="1" x14ac:dyDescent="0.45">
      <c r="A19" s="32" t="s">
        <v>157</v>
      </c>
      <c r="B19" s="95"/>
      <c r="C19" s="95"/>
      <c r="D19" s="38">
        <v>41915</v>
      </c>
      <c r="E19" s="144"/>
      <c r="F19" s="157">
        <v>-1023</v>
      </c>
      <c r="G19" s="16"/>
      <c r="H19" s="16">
        <v>12975</v>
      </c>
      <c r="I19" s="16"/>
      <c r="J19" s="16">
        <v>-874</v>
      </c>
    </row>
    <row r="20" spans="1:10" ht="21" customHeight="1" x14ac:dyDescent="0.45">
      <c r="A20" s="32" t="s">
        <v>233</v>
      </c>
      <c r="B20" s="95"/>
      <c r="C20" s="95"/>
      <c r="D20" s="38">
        <v>0</v>
      </c>
      <c r="E20" s="144"/>
      <c r="F20" s="157">
        <v>8200</v>
      </c>
      <c r="G20" s="16"/>
      <c r="H20" s="16">
        <v>0</v>
      </c>
      <c r="I20" s="16"/>
      <c r="J20" s="16">
        <v>0</v>
      </c>
    </row>
    <row r="21" spans="1:10" s="51" customFormat="1" ht="21" customHeight="1" x14ac:dyDescent="0.45">
      <c r="A21" s="164" t="s">
        <v>218</v>
      </c>
      <c r="B21" s="95"/>
      <c r="C21" s="95"/>
      <c r="D21" s="157">
        <v>0</v>
      </c>
      <c r="E21" s="144"/>
      <c r="F21" s="157">
        <v>1159215</v>
      </c>
      <c r="G21" s="16"/>
      <c r="H21" s="16">
        <v>0</v>
      </c>
      <c r="I21" s="16"/>
      <c r="J21" s="157">
        <v>1159215</v>
      </c>
    </row>
    <row r="22" spans="1:10" ht="21" customHeight="1" x14ac:dyDescent="0.45">
      <c r="A22" s="164" t="s">
        <v>219</v>
      </c>
      <c r="B22" s="95"/>
      <c r="C22" s="95"/>
      <c r="D22" s="39">
        <v>62396</v>
      </c>
      <c r="E22" s="43"/>
      <c r="F22" s="39">
        <v>-51250</v>
      </c>
      <c r="G22" s="31"/>
      <c r="H22" s="43">
        <v>0</v>
      </c>
      <c r="I22" s="147"/>
      <c r="J22" s="43">
        <v>0</v>
      </c>
    </row>
    <row r="23" spans="1:10" ht="21" customHeight="1" x14ac:dyDescent="0.45">
      <c r="A23" s="32" t="s">
        <v>99</v>
      </c>
      <c r="B23" s="95"/>
      <c r="C23" s="95"/>
      <c r="D23" s="39">
        <v>0</v>
      </c>
      <c r="E23" s="38"/>
      <c r="F23" s="38" t="s">
        <v>13</v>
      </c>
      <c r="G23" s="16"/>
      <c r="H23" s="16">
        <v>-30600</v>
      </c>
      <c r="I23" s="39"/>
      <c r="J23" s="16">
        <v>0</v>
      </c>
    </row>
    <row r="24" spans="1:10" ht="21" customHeight="1" x14ac:dyDescent="0.45">
      <c r="A24" s="32" t="s">
        <v>220</v>
      </c>
      <c r="B24" s="95"/>
      <c r="C24" s="95"/>
      <c r="D24" s="148">
        <v>-24303</v>
      </c>
      <c r="E24" s="43"/>
      <c r="F24" s="195">
        <v>7394</v>
      </c>
      <c r="G24" s="31"/>
      <c r="H24" s="68">
        <v>-30826</v>
      </c>
      <c r="I24" s="109"/>
      <c r="J24" s="196">
        <v>-2437</v>
      </c>
    </row>
    <row r="25" spans="1:10" ht="21" customHeight="1" x14ac:dyDescent="0.45">
      <c r="A25" s="96" t="s">
        <v>159</v>
      </c>
      <c r="B25" s="95"/>
      <c r="C25" s="95"/>
      <c r="D25" s="107"/>
      <c r="E25" s="43"/>
      <c r="F25" s="194"/>
      <c r="G25" s="31"/>
      <c r="H25" s="31"/>
      <c r="I25" s="109"/>
      <c r="J25" s="31"/>
    </row>
    <row r="26" spans="1:10" ht="21" customHeight="1" x14ac:dyDescent="0.45">
      <c r="A26" s="96" t="s">
        <v>160</v>
      </c>
      <c r="B26" s="95"/>
      <c r="C26" s="95"/>
      <c r="D26" s="154">
        <f>SUM(D10:D24)</f>
        <v>1581994</v>
      </c>
      <c r="E26" s="144"/>
      <c r="F26" s="154">
        <f>SUM(F10:F24)</f>
        <v>2153459</v>
      </c>
      <c r="G26" s="16"/>
      <c r="H26" s="154">
        <f>SUM(H10:H24)</f>
        <v>1362356</v>
      </c>
      <c r="I26" s="144"/>
      <c r="J26" s="154">
        <f>SUM(J10:J25)</f>
        <v>2026939</v>
      </c>
    </row>
    <row r="27" spans="1:10" ht="21" customHeight="1" x14ac:dyDescent="0.45">
      <c r="A27" s="96" t="s">
        <v>158</v>
      </c>
      <c r="B27" s="95"/>
      <c r="C27" s="95"/>
      <c r="D27" s="38"/>
      <c r="E27" s="149"/>
      <c r="F27" s="38"/>
      <c r="G27" s="40"/>
      <c r="H27" s="38"/>
      <c r="I27" s="149"/>
      <c r="J27" s="38"/>
    </row>
    <row r="28" spans="1:10" ht="21" customHeight="1" x14ac:dyDescent="0.45">
      <c r="A28" s="32" t="s">
        <v>161</v>
      </c>
      <c r="B28" s="95"/>
      <c r="C28" s="95"/>
      <c r="D28" s="38">
        <v>-98830</v>
      </c>
      <c r="E28" s="144"/>
      <c r="F28" s="38">
        <v>26683</v>
      </c>
      <c r="G28" s="16"/>
      <c r="H28" s="38">
        <v>-105190</v>
      </c>
      <c r="I28" s="144"/>
      <c r="J28" s="38">
        <v>10983</v>
      </c>
    </row>
    <row r="29" spans="1:10" ht="21" customHeight="1" x14ac:dyDescent="0.45">
      <c r="A29" s="32" t="s">
        <v>221</v>
      </c>
      <c r="B29" s="95"/>
      <c r="C29" s="95"/>
      <c r="D29" s="38">
        <v>-823</v>
      </c>
      <c r="E29" s="144"/>
      <c r="F29" s="38">
        <v>948</v>
      </c>
      <c r="G29" s="16"/>
      <c r="H29" s="43">
        <v>-11698</v>
      </c>
      <c r="I29" s="144"/>
      <c r="J29" s="43">
        <v>-14078</v>
      </c>
    </row>
    <row r="30" spans="1:10" ht="21" customHeight="1" x14ac:dyDescent="0.45">
      <c r="A30" s="32" t="s">
        <v>34</v>
      </c>
      <c r="B30" s="95"/>
      <c r="C30" s="95"/>
      <c r="D30" s="43">
        <v>-833974</v>
      </c>
      <c r="E30" s="147"/>
      <c r="F30" s="43">
        <v>-1948798</v>
      </c>
      <c r="G30" s="31"/>
      <c r="H30" s="43">
        <v>-809931</v>
      </c>
      <c r="I30" s="147"/>
      <c r="J30" s="43">
        <v>-1951046</v>
      </c>
    </row>
    <row r="31" spans="1:10" ht="21" customHeight="1" x14ac:dyDescent="0.45">
      <c r="A31" s="32" t="s">
        <v>162</v>
      </c>
      <c r="B31" s="95"/>
      <c r="C31" s="95"/>
      <c r="D31" s="38">
        <v>-102802</v>
      </c>
      <c r="E31" s="144"/>
      <c r="F31" s="38">
        <v>-312351</v>
      </c>
      <c r="G31" s="16"/>
      <c r="H31" s="43">
        <v>-14356</v>
      </c>
      <c r="I31" s="144"/>
      <c r="J31" s="38">
        <v>-308649</v>
      </c>
    </row>
    <row r="32" spans="1:10" ht="21" customHeight="1" x14ac:dyDescent="0.45">
      <c r="A32" s="32" t="s">
        <v>163</v>
      </c>
      <c r="B32" s="95"/>
      <c r="C32" s="95"/>
      <c r="D32" s="38">
        <v>-409</v>
      </c>
      <c r="E32" s="144"/>
      <c r="F32" s="38">
        <v>-26</v>
      </c>
      <c r="G32" s="16"/>
      <c r="H32" s="38">
        <v>-160</v>
      </c>
      <c r="I32" s="144"/>
      <c r="J32" s="38">
        <v>6.7588799999998797</v>
      </c>
    </row>
    <row r="33" spans="1:10" ht="21" customHeight="1" x14ac:dyDescent="0.45">
      <c r="A33" s="32" t="s">
        <v>164</v>
      </c>
      <c r="B33" s="95"/>
      <c r="C33" s="95"/>
      <c r="D33" s="38">
        <v>450498</v>
      </c>
      <c r="E33" s="144"/>
      <c r="F33" s="38">
        <v>298565</v>
      </c>
      <c r="G33" s="16"/>
      <c r="H33" s="38">
        <v>456561</v>
      </c>
      <c r="I33" s="144"/>
      <c r="J33" s="38">
        <v>297275</v>
      </c>
    </row>
    <row r="34" spans="1:10" ht="21" customHeight="1" x14ac:dyDescent="0.45">
      <c r="A34" s="32" t="s">
        <v>222</v>
      </c>
      <c r="B34" s="95"/>
      <c r="C34" s="95"/>
      <c r="D34" s="38">
        <v>-700</v>
      </c>
      <c r="E34" s="144"/>
      <c r="F34" s="38">
        <v>27097</v>
      </c>
      <c r="G34" s="16"/>
      <c r="H34" s="38">
        <v>4456</v>
      </c>
      <c r="I34" s="144"/>
      <c r="J34" s="38">
        <v>38427</v>
      </c>
    </row>
    <row r="35" spans="1:10" ht="21" customHeight="1" x14ac:dyDescent="0.45">
      <c r="A35" s="32" t="s">
        <v>58</v>
      </c>
      <c r="B35" s="95"/>
      <c r="C35" s="95"/>
      <c r="D35" s="38">
        <v>155174</v>
      </c>
      <c r="E35" s="144"/>
      <c r="F35" s="38">
        <v>-27519</v>
      </c>
      <c r="G35" s="16"/>
      <c r="H35" s="38">
        <v>120096</v>
      </c>
      <c r="I35" s="144"/>
      <c r="J35" s="38">
        <v>-25817</v>
      </c>
    </row>
    <row r="36" spans="1:10" ht="21" customHeight="1" x14ac:dyDescent="0.45">
      <c r="A36" s="32" t="s">
        <v>64</v>
      </c>
      <c r="B36" s="95"/>
      <c r="C36" s="95"/>
      <c r="D36" s="121">
        <v>0</v>
      </c>
      <c r="E36" s="144"/>
      <c r="F36" s="121">
        <v>-93</v>
      </c>
      <c r="G36" s="38"/>
      <c r="H36" s="68">
        <v>0</v>
      </c>
      <c r="I36" s="91"/>
      <c r="J36" s="68">
        <v>0</v>
      </c>
    </row>
    <row r="37" spans="1:10" ht="21" customHeight="1" x14ac:dyDescent="0.45">
      <c r="A37" s="96" t="s">
        <v>166</v>
      </c>
      <c r="B37" s="95"/>
      <c r="C37" s="95"/>
      <c r="D37" s="154">
        <f>SUM(D26:D36)</f>
        <v>1150128</v>
      </c>
      <c r="E37" s="144"/>
      <c r="F37" s="154">
        <f>SUM(F26:F36)</f>
        <v>217965</v>
      </c>
      <c r="G37" s="16"/>
      <c r="H37" s="154">
        <f>SUM(H26:H36)</f>
        <v>1002134</v>
      </c>
      <c r="I37" s="144"/>
      <c r="J37" s="154">
        <f>SUM(J26:J36)</f>
        <v>74040.758880000009</v>
      </c>
    </row>
    <row r="38" spans="1:10" ht="21" customHeight="1" x14ac:dyDescent="0.45">
      <c r="A38" s="32" t="s">
        <v>165</v>
      </c>
      <c r="B38" s="95"/>
      <c r="C38" s="95"/>
      <c r="D38" s="39">
        <v>-2587</v>
      </c>
      <c r="E38" s="144"/>
      <c r="F38" s="39">
        <v>-2732</v>
      </c>
      <c r="G38" s="16"/>
      <c r="H38" s="39">
        <v>-1438</v>
      </c>
      <c r="I38" s="39"/>
      <c r="J38" s="39">
        <v>-2332</v>
      </c>
    </row>
    <row r="39" spans="1:10" ht="21" customHeight="1" x14ac:dyDescent="0.45">
      <c r="A39" s="32" t="s">
        <v>167</v>
      </c>
      <c r="B39" s="95"/>
      <c r="C39" s="95"/>
      <c r="D39" s="157">
        <v>-18626</v>
      </c>
      <c r="E39" s="144"/>
      <c r="F39" s="157">
        <v>-18791</v>
      </c>
      <c r="G39" s="38"/>
      <c r="H39" s="16">
        <v>-583</v>
      </c>
      <c r="I39" s="91"/>
      <c r="J39" s="16">
        <v>-9108</v>
      </c>
    </row>
    <row r="40" spans="1:10" ht="21" customHeight="1" x14ac:dyDescent="0.45">
      <c r="A40" s="48" t="s">
        <v>168</v>
      </c>
      <c r="B40" s="95"/>
      <c r="C40" s="95"/>
      <c r="D40" s="162">
        <f>SUM(D37:D39)</f>
        <v>1128915</v>
      </c>
      <c r="E40" s="30"/>
      <c r="F40" s="162">
        <f>SUM(F37:F39)</f>
        <v>196442</v>
      </c>
      <c r="G40" s="36"/>
      <c r="H40" s="162">
        <f>SUM(H37:H39)</f>
        <v>1000113</v>
      </c>
      <c r="I40" s="30"/>
      <c r="J40" s="162">
        <f>SUM(J37:J39)</f>
        <v>62600.758880000009</v>
      </c>
    </row>
    <row r="41" spans="1:10" ht="21" customHeight="1" x14ac:dyDescent="0.5">
      <c r="A41" s="170" t="s">
        <v>90</v>
      </c>
      <c r="B41" s="93"/>
      <c r="C41" s="93"/>
      <c r="D41" s="94"/>
      <c r="E41" s="143"/>
      <c r="F41" s="94"/>
      <c r="G41" s="143"/>
      <c r="H41" s="97"/>
      <c r="I41" s="143"/>
      <c r="J41" s="97"/>
    </row>
    <row r="42" spans="1:10" ht="21" customHeight="1" x14ac:dyDescent="0.5">
      <c r="A42" s="172" t="s">
        <v>213</v>
      </c>
      <c r="B42" s="93"/>
      <c r="C42" s="93"/>
      <c r="D42" s="94"/>
      <c r="E42" s="143"/>
      <c r="F42" s="94"/>
      <c r="G42" s="143"/>
      <c r="H42" s="97"/>
      <c r="I42" s="143"/>
      <c r="J42" s="97"/>
    </row>
    <row r="43" spans="1:10" ht="21" customHeight="1" x14ac:dyDescent="0.5">
      <c r="A43" s="170" t="s">
        <v>200</v>
      </c>
      <c r="B43" s="93"/>
      <c r="C43" s="93"/>
      <c r="D43" s="94"/>
      <c r="E43" s="143"/>
      <c r="F43" s="94"/>
      <c r="G43" s="143"/>
      <c r="H43" s="97"/>
      <c r="I43" s="143"/>
      <c r="J43" s="97"/>
    </row>
    <row r="44" spans="1:10" ht="21" customHeight="1" x14ac:dyDescent="0.5">
      <c r="A44" s="170" t="s">
        <v>95</v>
      </c>
      <c r="B44" s="93"/>
      <c r="C44" s="93"/>
      <c r="D44" s="94"/>
      <c r="E44" s="143"/>
      <c r="F44" s="94"/>
      <c r="G44" s="143"/>
      <c r="H44" s="97"/>
      <c r="I44" s="143"/>
      <c r="J44" s="97"/>
    </row>
    <row r="45" spans="1:10" ht="21" customHeight="1" x14ac:dyDescent="0.45">
      <c r="A45" s="1"/>
      <c r="B45" s="93"/>
      <c r="C45" s="93"/>
      <c r="D45" s="94"/>
      <c r="E45" s="143"/>
      <c r="F45" s="94"/>
      <c r="G45" s="143"/>
      <c r="H45" s="97"/>
      <c r="I45" s="143"/>
      <c r="J45" s="97"/>
    </row>
    <row r="46" spans="1:10" ht="21" customHeight="1" x14ac:dyDescent="0.45">
      <c r="A46" s="1"/>
      <c r="B46" s="93"/>
      <c r="C46" s="93"/>
      <c r="D46" s="63"/>
      <c r="E46" s="64"/>
      <c r="F46" s="63"/>
      <c r="G46" s="64"/>
      <c r="H46" s="63"/>
      <c r="I46" s="64"/>
      <c r="J46" s="127" t="s">
        <v>89</v>
      </c>
    </row>
    <row r="47" spans="1:10" ht="21" customHeight="1" x14ac:dyDescent="0.45">
      <c r="A47" s="1"/>
      <c r="B47" s="93"/>
      <c r="C47" s="93"/>
      <c r="D47" s="197" t="s">
        <v>79</v>
      </c>
      <c r="E47" s="197"/>
      <c r="F47" s="197"/>
      <c r="G47" s="23"/>
      <c r="H47" s="197" t="s">
        <v>80</v>
      </c>
      <c r="I47" s="197"/>
      <c r="J47" s="197"/>
    </row>
    <row r="48" spans="1:10" ht="21" customHeight="1" x14ac:dyDescent="0.45">
      <c r="A48" s="1"/>
      <c r="B48" s="104"/>
      <c r="C48" s="104"/>
      <c r="D48" s="131" t="s">
        <v>83</v>
      </c>
      <c r="E48" s="106"/>
      <c r="F48" s="131" t="s">
        <v>82</v>
      </c>
      <c r="G48" s="106"/>
      <c r="H48" s="131" t="s">
        <v>83</v>
      </c>
      <c r="I48" s="106"/>
      <c r="J48" s="131" t="s">
        <v>82</v>
      </c>
    </row>
    <row r="49" spans="1:10" ht="21" customHeight="1" x14ac:dyDescent="0.45">
      <c r="A49" s="47" t="s">
        <v>169</v>
      </c>
      <c r="B49" s="95"/>
      <c r="C49" s="95"/>
      <c r="D49" s="38"/>
      <c r="E49" s="138"/>
      <c r="F49" s="38"/>
      <c r="G49" s="16"/>
      <c r="H49" s="38"/>
      <c r="I49" s="138"/>
      <c r="J49" s="38"/>
    </row>
    <row r="50" spans="1:10" ht="21" customHeight="1" x14ac:dyDescent="0.45">
      <c r="A50" s="32" t="s">
        <v>225</v>
      </c>
      <c r="B50" s="95"/>
      <c r="C50" s="95"/>
      <c r="D50" s="38">
        <v>-608</v>
      </c>
      <c r="E50" s="138"/>
      <c r="F50" s="157">
        <v>8059</v>
      </c>
      <c r="G50" s="16"/>
      <c r="H50" s="16">
        <v>0</v>
      </c>
      <c r="I50" s="138"/>
      <c r="J50" s="16">
        <v>0</v>
      </c>
    </row>
    <row r="51" spans="1:10" ht="21" customHeight="1" x14ac:dyDescent="0.45">
      <c r="A51" s="32" t="s">
        <v>223</v>
      </c>
      <c r="B51" s="95"/>
      <c r="C51" s="95"/>
      <c r="D51" s="38">
        <v>-160737</v>
      </c>
      <c r="E51" s="138"/>
      <c r="F51" s="157">
        <v>-30775</v>
      </c>
      <c r="G51" s="16"/>
      <c r="H51" s="38">
        <f>[2]CF!$J$66</f>
        <v>-132505.14696999043</v>
      </c>
      <c r="I51" s="138"/>
      <c r="J51" s="38">
        <v>-12530</v>
      </c>
    </row>
    <row r="52" spans="1:10" ht="21" customHeight="1" x14ac:dyDescent="0.45">
      <c r="A52" s="32" t="s">
        <v>224</v>
      </c>
      <c r="B52" s="95"/>
      <c r="C52" s="95"/>
      <c r="D52" s="38">
        <v>-382</v>
      </c>
      <c r="E52" s="138"/>
      <c r="F52" s="157">
        <v>-551</v>
      </c>
      <c r="G52" s="16"/>
      <c r="H52" s="38">
        <f>[2]CF!$J$68</f>
        <v>-268.69572000000022</v>
      </c>
      <c r="I52" s="138"/>
      <c r="J52" s="38">
        <v>-551</v>
      </c>
    </row>
    <row r="53" spans="1:10" ht="21" customHeight="1" x14ac:dyDescent="0.45">
      <c r="A53" s="164" t="s">
        <v>170</v>
      </c>
      <c r="B53" s="95"/>
      <c r="C53" s="95"/>
      <c r="D53" s="39">
        <v>1</v>
      </c>
      <c r="E53" s="150"/>
      <c r="F53" s="39">
        <v>1045</v>
      </c>
      <c r="G53" s="31"/>
      <c r="H53" s="16">
        <v>0</v>
      </c>
      <c r="I53" s="138"/>
      <c r="J53" s="16">
        <v>888</v>
      </c>
    </row>
    <row r="54" spans="1:10" ht="21" customHeight="1" x14ac:dyDescent="0.45">
      <c r="A54" s="32" t="s">
        <v>171</v>
      </c>
      <c r="B54" s="95"/>
      <c r="C54" s="95"/>
      <c r="D54" s="38">
        <v>0</v>
      </c>
      <c r="E54" s="31"/>
      <c r="F54" s="38" t="s">
        <v>13</v>
      </c>
      <c r="G54" s="151"/>
      <c r="H54" s="16">
        <f>[2]CF!$J$70</f>
        <v>30600</v>
      </c>
      <c r="I54" s="16"/>
      <c r="J54" s="16">
        <v>0</v>
      </c>
    </row>
    <row r="55" spans="1:10" ht="21" customHeight="1" x14ac:dyDescent="0.45">
      <c r="A55" s="48" t="s">
        <v>172</v>
      </c>
      <c r="B55" s="95"/>
      <c r="C55" s="95"/>
      <c r="D55" s="162">
        <f>SUM(D50:D54)</f>
        <v>-161726</v>
      </c>
      <c r="E55" s="59"/>
      <c r="F55" s="162">
        <f>SUM(F50:F54)</f>
        <v>-22222</v>
      </c>
      <c r="G55" s="59"/>
      <c r="H55" s="162">
        <f>SUM(H50:H54)</f>
        <v>-102173.84268999042</v>
      </c>
      <c r="I55" s="163"/>
      <c r="J55" s="162">
        <f>SUM(J50:J54)</f>
        <v>-12193</v>
      </c>
    </row>
    <row r="56" spans="1:10" ht="21" customHeight="1" x14ac:dyDescent="0.45">
      <c r="A56" s="48"/>
      <c r="B56" s="95"/>
      <c r="C56" s="95"/>
      <c r="D56" s="74"/>
      <c r="E56" s="30"/>
      <c r="F56" s="74"/>
      <c r="G56" s="30"/>
      <c r="H56" s="74"/>
      <c r="I56" s="99"/>
      <c r="J56" s="74"/>
    </row>
    <row r="57" spans="1:10" ht="21" customHeight="1" x14ac:dyDescent="0.45">
      <c r="A57" s="47" t="s">
        <v>173</v>
      </c>
      <c r="B57" s="95"/>
      <c r="C57" s="95"/>
      <c r="D57" s="74" t="s">
        <v>3</v>
      </c>
      <c r="E57" s="33"/>
      <c r="F57" s="74" t="s">
        <v>3</v>
      </c>
      <c r="G57" s="33"/>
      <c r="H57" s="74" t="s">
        <v>3</v>
      </c>
      <c r="I57" s="100"/>
      <c r="J57" s="74" t="s">
        <v>3</v>
      </c>
    </row>
    <row r="58" spans="1:10" ht="21" customHeight="1" x14ac:dyDescent="0.45">
      <c r="A58" s="32" t="s">
        <v>174</v>
      </c>
      <c r="B58" s="95"/>
      <c r="C58" s="95"/>
      <c r="D58" s="16">
        <v>-51820</v>
      </c>
      <c r="E58" s="31"/>
      <c r="F58" s="158">
        <v>-31030</v>
      </c>
      <c r="G58" s="31"/>
      <c r="H58" s="39">
        <f>[2]CF!$J$87</f>
        <v>-45216.27839999985</v>
      </c>
      <c r="I58" s="138"/>
      <c r="J58" s="39">
        <v>-18691</v>
      </c>
    </row>
    <row r="59" spans="1:10" ht="21" customHeight="1" x14ac:dyDescent="0.45">
      <c r="A59" s="183" t="s">
        <v>184</v>
      </c>
      <c r="B59" s="95"/>
      <c r="C59" s="95"/>
      <c r="D59" s="16"/>
      <c r="E59" s="31"/>
      <c r="F59" s="158"/>
      <c r="G59" s="31"/>
      <c r="H59" s="39"/>
      <c r="I59" s="138"/>
      <c r="J59" s="39"/>
    </row>
    <row r="60" spans="1:10" ht="21" customHeight="1" x14ac:dyDescent="0.45">
      <c r="A60" s="183" t="s">
        <v>185</v>
      </c>
      <c r="B60" s="95"/>
      <c r="C60" s="95"/>
      <c r="D60" s="39">
        <v>11666</v>
      </c>
      <c r="E60" s="31"/>
      <c r="F60" s="38">
        <v>0</v>
      </c>
      <c r="G60" s="33"/>
      <c r="H60" s="16">
        <v>0</v>
      </c>
      <c r="I60" s="101"/>
      <c r="J60" s="38">
        <v>0</v>
      </c>
    </row>
    <row r="61" spans="1:10" s="51" customFormat="1" ht="21" customHeight="1" x14ac:dyDescent="0.45">
      <c r="A61" s="164" t="s">
        <v>183</v>
      </c>
      <c r="B61" s="95"/>
      <c r="C61" s="95"/>
      <c r="D61" s="156">
        <v>0</v>
      </c>
      <c r="E61" s="31"/>
      <c r="F61" s="156">
        <v>-139712</v>
      </c>
      <c r="G61" s="33"/>
      <c r="H61" s="16">
        <v>0</v>
      </c>
      <c r="I61" s="101"/>
      <c r="J61" s="157">
        <v>0</v>
      </c>
    </row>
    <row r="62" spans="1:10" ht="21" customHeight="1" x14ac:dyDescent="0.45">
      <c r="A62" s="164" t="s">
        <v>226</v>
      </c>
      <c r="B62" s="95"/>
      <c r="C62" s="95"/>
      <c r="D62" s="16">
        <v>-506810</v>
      </c>
      <c r="E62" s="31"/>
      <c r="F62" s="43">
        <v>0</v>
      </c>
      <c r="G62" s="33"/>
      <c r="H62" s="16">
        <f>[2]CF!$J$94</f>
        <v>-506809.87354000093</v>
      </c>
      <c r="I62" s="101"/>
      <c r="J62" s="38">
        <v>0</v>
      </c>
    </row>
    <row r="63" spans="1:10" s="191" customFormat="1" ht="21" customHeight="1" x14ac:dyDescent="0.45">
      <c r="A63" s="183" t="s">
        <v>227</v>
      </c>
      <c r="B63" s="184"/>
      <c r="C63" s="184"/>
      <c r="D63" s="185">
        <v>-37593</v>
      </c>
      <c r="E63" s="186"/>
      <c r="F63" s="187">
        <v>0</v>
      </c>
      <c r="G63" s="188"/>
      <c r="H63" s="185">
        <f>[2]CF!$J$95</f>
        <v>-37593.426389999935</v>
      </c>
      <c r="I63" s="189"/>
      <c r="J63" s="190">
        <v>0</v>
      </c>
    </row>
    <row r="64" spans="1:10" s="191" customFormat="1" ht="21" customHeight="1" x14ac:dyDescent="0.45">
      <c r="A64" s="183" t="s">
        <v>228</v>
      </c>
      <c r="B64" s="184"/>
      <c r="C64" s="184"/>
      <c r="D64" s="185">
        <v>-227773</v>
      </c>
      <c r="E64" s="186"/>
      <c r="F64" s="187">
        <v>0</v>
      </c>
      <c r="G64" s="188"/>
      <c r="H64" s="185">
        <f>[2]CF!$J$96</f>
        <v>-227773.00982999921</v>
      </c>
      <c r="I64" s="189"/>
      <c r="J64" s="190">
        <v>0</v>
      </c>
    </row>
    <row r="65" spans="1:10" ht="21" customHeight="1" x14ac:dyDescent="0.45">
      <c r="A65" s="164" t="s">
        <v>229</v>
      </c>
      <c r="B65" s="95"/>
      <c r="C65" s="95"/>
      <c r="D65" s="39">
        <v>-33992</v>
      </c>
      <c r="E65" s="31"/>
      <c r="F65" s="38">
        <v>-38880</v>
      </c>
      <c r="G65" s="16"/>
      <c r="H65" s="16">
        <f>[2]CF!$J$100</f>
        <v>-580.76124000000004</v>
      </c>
      <c r="I65" s="16"/>
      <c r="J65" s="16">
        <v>-1988.86124</v>
      </c>
    </row>
    <row r="66" spans="1:10" ht="21" customHeight="1" x14ac:dyDescent="0.45">
      <c r="A66" s="32" t="s">
        <v>175</v>
      </c>
      <c r="B66" s="95"/>
      <c r="C66" s="95"/>
      <c r="D66" s="39">
        <v>-29400</v>
      </c>
      <c r="E66" s="31"/>
      <c r="F66" s="38">
        <v>0</v>
      </c>
      <c r="G66" s="31"/>
      <c r="H66" s="16">
        <v>0</v>
      </c>
      <c r="I66" s="16"/>
      <c r="J66" s="16">
        <v>0</v>
      </c>
    </row>
    <row r="67" spans="1:10" ht="21" customHeight="1" x14ac:dyDescent="0.45">
      <c r="A67" s="48" t="s">
        <v>176</v>
      </c>
      <c r="B67" s="95"/>
      <c r="C67" s="95"/>
      <c r="D67" s="162">
        <f>SUM(D58:D66)</f>
        <v>-875722</v>
      </c>
      <c r="E67" s="59"/>
      <c r="F67" s="162">
        <f>SUM(F58:F66)</f>
        <v>-209622</v>
      </c>
      <c r="G67" s="59"/>
      <c r="H67" s="162">
        <f>SUM(H58:H66)</f>
        <v>-817973.34939999995</v>
      </c>
      <c r="I67" s="163"/>
      <c r="J67" s="162">
        <f>SUM(J58:J66)</f>
        <v>-20679.861239999998</v>
      </c>
    </row>
    <row r="68" spans="1:10" ht="21" customHeight="1" x14ac:dyDescent="0.45">
      <c r="A68" s="48"/>
      <c r="B68" s="95"/>
      <c r="C68" s="95"/>
      <c r="D68" s="74"/>
      <c r="E68" s="33"/>
      <c r="F68" s="74"/>
      <c r="G68" s="33"/>
      <c r="H68" s="74"/>
      <c r="I68" s="100"/>
      <c r="J68" s="74"/>
    </row>
    <row r="69" spans="1:10" ht="21" customHeight="1" x14ac:dyDescent="0.45">
      <c r="A69" s="48" t="s">
        <v>177</v>
      </c>
      <c r="B69" s="95"/>
      <c r="C69" s="95"/>
      <c r="D69" s="43">
        <f>D67+D55+D40</f>
        <v>91467</v>
      </c>
      <c r="E69" s="139"/>
      <c r="F69" s="43">
        <f>F67+F55+F40</f>
        <v>-35402</v>
      </c>
      <c r="G69" s="34"/>
      <c r="H69" s="43">
        <f>H40+H55+H67</f>
        <v>79965.807910009637</v>
      </c>
      <c r="I69" s="139"/>
      <c r="J69" s="43">
        <f>J67+J55+J40</f>
        <v>29727.89764000001</v>
      </c>
    </row>
    <row r="70" spans="1:10" ht="21" customHeight="1" x14ac:dyDescent="0.45">
      <c r="A70" s="32" t="s">
        <v>178</v>
      </c>
      <c r="B70" s="95"/>
      <c r="C70" s="95"/>
      <c r="D70" s="121">
        <v>425056</v>
      </c>
      <c r="E70" s="150"/>
      <c r="F70" s="159">
        <v>156509</v>
      </c>
      <c r="G70" s="31"/>
      <c r="H70" s="121">
        <f>BS!J12</f>
        <v>356536</v>
      </c>
      <c r="I70" s="150"/>
      <c r="J70" s="159">
        <v>44537</v>
      </c>
    </row>
    <row r="71" spans="1:10" ht="21" customHeight="1" thickBot="1" x14ac:dyDescent="0.5">
      <c r="A71" s="48" t="s">
        <v>179</v>
      </c>
      <c r="B71" s="95"/>
      <c r="C71" s="95"/>
      <c r="D71" s="102">
        <f>SUM(D69:D70)</f>
        <v>516523</v>
      </c>
      <c r="E71" s="101"/>
      <c r="F71" s="102">
        <f>SUM(F69:F70)</f>
        <v>121107</v>
      </c>
      <c r="G71" s="33"/>
      <c r="H71" s="102">
        <f>SUM(H69:H70)</f>
        <v>436501.80791000964</v>
      </c>
      <c r="I71" s="101"/>
      <c r="J71" s="102">
        <f>SUM(J69:J70)</f>
        <v>74264.89764000001</v>
      </c>
    </row>
    <row r="72" spans="1:10" ht="21" customHeight="1" thickTop="1" x14ac:dyDescent="0.45">
      <c r="A72" s="48"/>
      <c r="B72" s="95"/>
      <c r="C72" s="95"/>
      <c r="D72" s="74"/>
      <c r="E72" s="101"/>
      <c r="F72" s="74"/>
      <c r="G72" s="33"/>
      <c r="H72" s="74"/>
      <c r="I72" s="101"/>
      <c r="J72" s="74"/>
    </row>
    <row r="73" spans="1:10" ht="21" customHeight="1" x14ac:dyDescent="0.45">
      <c r="A73" s="23" t="s">
        <v>180</v>
      </c>
      <c r="B73" s="89"/>
      <c r="C73" s="89"/>
      <c r="D73" s="42" t="s">
        <v>3</v>
      </c>
      <c r="E73" s="51"/>
      <c r="F73" s="42" t="s">
        <v>3</v>
      </c>
      <c r="G73" s="51"/>
    </row>
    <row r="74" spans="1:10" ht="21" customHeight="1" x14ac:dyDescent="0.45">
      <c r="A74" s="32" t="s">
        <v>181</v>
      </c>
      <c r="B74" s="89"/>
      <c r="C74" s="89"/>
      <c r="D74" s="152"/>
      <c r="F74" s="152"/>
      <c r="H74" s="51"/>
      <c r="J74" s="51"/>
    </row>
    <row r="75" spans="1:10" ht="21" customHeight="1" x14ac:dyDescent="0.45">
      <c r="A75" s="32" t="s">
        <v>182</v>
      </c>
      <c r="B75" s="89"/>
      <c r="C75" s="89"/>
      <c r="D75" s="153">
        <v>0</v>
      </c>
      <c r="E75" s="51"/>
      <c r="F75" s="119">
        <v>17698</v>
      </c>
      <c r="G75" s="84"/>
      <c r="H75" s="153">
        <v>0</v>
      </c>
      <c r="J75" s="161" t="s">
        <v>13</v>
      </c>
    </row>
    <row r="76" spans="1:10" ht="21" customHeight="1" x14ac:dyDescent="0.45">
      <c r="A76" s="32" t="s">
        <v>230</v>
      </c>
      <c r="B76" s="89"/>
      <c r="C76" s="89"/>
      <c r="D76" s="119">
        <v>4628</v>
      </c>
      <c r="E76" s="51"/>
      <c r="F76" s="153">
        <v>197</v>
      </c>
      <c r="G76" s="84"/>
      <c r="H76" s="42">
        <v>4627.8482300000005</v>
      </c>
      <c r="J76" s="160">
        <v>197</v>
      </c>
    </row>
    <row r="78" spans="1:10" ht="21" customHeight="1" x14ac:dyDescent="0.45">
      <c r="D78" s="167"/>
      <c r="E78" s="168"/>
      <c r="F78" s="167"/>
      <c r="G78" s="168"/>
      <c r="H78" s="167"/>
      <c r="I78" s="168"/>
      <c r="J78" s="169"/>
    </row>
  </sheetData>
  <mergeCells count="4">
    <mergeCell ref="D47:F47"/>
    <mergeCell ref="H47:J47"/>
    <mergeCell ref="D7:F7"/>
    <mergeCell ref="H7:J7"/>
  </mergeCells>
  <pageMargins left="0.8" right="0.35" top="0.7" bottom="0.511811023622047" header="0.511811023622047" footer="0.511811023622047"/>
  <pageSetup paperSize="9" scale="82" firstPageNumber="17" orientation="portrait" useFirstPageNumber="1" r:id="rId1"/>
  <headerFooter>
    <oddFooter xml:space="preserve">&amp;LThe accompanying notes are an integral part of these financial statements.
</oddFooter>
  </headerFooter>
  <rowBreaks count="1" manualBreakCount="1">
    <brk id="4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BS</vt:lpstr>
      <vt:lpstr>PL</vt:lpstr>
      <vt:lpstr>SH-Conso</vt:lpstr>
      <vt:lpstr>SH-Sep</vt:lpstr>
      <vt:lpstr>CF</vt:lpstr>
      <vt:lpstr>BS!Print_Area</vt:lpstr>
      <vt:lpstr>CF!Print_Area</vt:lpstr>
      <vt:lpstr>PL!Print_Area</vt:lpstr>
      <vt:lpstr>'SH-Conso'!Print_Area</vt:lpstr>
      <vt:lpstr>'SH-Sep'!Print_Area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asornlum</dc:creator>
  <cp:lastModifiedBy>DIACOM5</cp:lastModifiedBy>
  <cp:lastPrinted>2017-08-15T06:17:01Z</cp:lastPrinted>
  <dcterms:created xsi:type="dcterms:W3CDTF">2004-12-30T01:51:22Z</dcterms:created>
  <dcterms:modified xsi:type="dcterms:W3CDTF">2017-08-15T06:21:25Z</dcterms:modified>
</cp:coreProperties>
</file>