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-15" windowWidth="11280" windowHeight="9570" activeTab="4"/>
  </bookViews>
  <sheets>
    <sheet name="BS" sheetId="1" r:id="rId1"/>
    <sheet name="PL" sheetId="6" r:id="rId2"/>
    <sheet name="SH-Conso" sheetId="2" r:id="rId3"/>
    <sheet name="SH-Sep" sheetId="5" r:id="rId4"/>
    <sheet name="CF" sheetId="8" r:id="rId5"/>
  </sheets>
  <externalReferences>
    <externalReference r:id="rId6"/>
  </externalReferences>
  <definedNames>
    <definedName name="_xlnm.Print_Area" localSheetId="4">CF!$A$1:$K$74</definedName>
    <definedName name="_xlnm.Print_Area" localSheetId="1">PL!$A$1:$J$73</definedName>
    <definedName name="_xlnm.Print_Area" localSheetId="2">'SH-Conso'!$A$1:$S$29</definedName>
    <definedName name="_xlnm.Print_Area" localSheetId="3">'SH-Sep'!$A$1:$O$27</definedName>
  </definedNames>
  <calcPr calcId="145621"/>
</workbook>
</file>

<file path=xl/calcChain.xml><?xml version="1.0" encoding="utf-8"?>
<calcChain xmlns="http://schemas.openxmlformats.org/spreadsheetml/2006/main">
  <c r="G29" i="2" l="1"/>
  <c r="F38" i="8"/>
  <c r="J28" i="1" l="1"/>
  <c r="F28" i="1"/>
  <c r="H28" i="1"/>
  <c r="H27" i="8"/>
  <c r="D27" i="5"/>
  <c r="N21" i="5"/>
  <c r="H70" i="8" l="1"/>
  <c r="N26" i="5"/>
  <c r="L16" i="5"/>
  <c r="Q24" i="2"/>
  <c r="Q26" i="2" s="1"/>
  <c r="Q29" i="2" s="1"/>
  <c r="D95" i="1" s="1"/>
  <c r="S28" i="2"/>
  <c r="O27" i="2"/>
  <c r="S27" i="2" s="1"/>
  <c r="M24" i="2"/>
  <c r="O24" i="2" s="1"/>
  <c r="S19" i="2"/>
  <c r="Q16" i="2"/>
  <c r="O17" i="2"/>
  <c r="M16" i="2"/>
  <c r="O16" i="2" s="1"/>
  <c r="O14" i="2"/>
  <c r="K26" i="2"/>
  <c r="I26" i="2"/>
  <c r="G26" i="2"/>
  <c r="E26" i="2"/>
  <c r="K29" i="2"/>
  <c r="I29" i="2"/>
  <c r="E29" i="2"/>
  <c r="K18" i="2"/>
  <c r="K20" i="2" s="1"/>
  <c r="I18" i="2"/>
  <c r="I20" i="2" s="1"/>
  <c r="G18" i="2"/>
  <c r="G20" i="2" s="1"/>
  <c r="E18" i="2"/>
  <c r="E20" i="2" s="1"/>
  <c r="J47" i="6" l="1"/>
  <c r="H47" i="6"/>
  <c r="F47" i="6"/>
  <c r="D47" i="6"/>
  <c r="D57" i="1" l="1"/>
  <c r="D26" i="6"/>
  <c r="D45" i="6"/>
  <c r="D57" i="6" s="1"/>
  <c r="D28" i="1"/>
  <c r="H57" i="1"/>
  <c r="J67" i="8"/>
  <c r="F67" i="8"/>
  <c r="D67" i="8"/>
  <c r="D56" i="8"/>
  <c r="J56" i="8"/>
  <c r="F56" i="8"/>
  <c r="J25" i="5"/>
  <c r="J27" i="5" s="1"/>
  <c r="H25" i="5"/>
  <c r="H27" i="5" s="1"/>
  <c r="F25" i="5"/>
  <c r="F27" i="5" s="1"/>
  <c r="N24" i="5"/>
  <c r="J18" i="5"/>
  <c r="J19" i="5" s="1"/>
  <c r="H18" i="5"/>
  <c r="H19" i="5" s="1"/>
  <c r="F18" i="5"/>
  <c r="F19" i="5"/>
  <c r="D18" i="5"/>
  <c r="D19" i="5" s="1"/>
  <c r="N14" i="5"/>
  <c r="Q18" i="2"/>
  <c r="Q20" i="2" s="1"/>
  <c r="F95" i="1" s="1"/>
  <c r="J67" i="6"/>
  <c r="L17" i="5" s="1"/>
  <c r="F17" i="1"/>
  <c r="J17" i="1"/>
  <c r="J68" i="1"/>
  <c r="H68" i="1"/>
  <c r="F68" i="1"/>
  <c r="D68" i="1"/>
  <c r="D17" i="1"/>
  <c r="J57" i="1"/>
  <c r="J70" i="1" s="1"/>
  <c r="F57" i="1"/>
  <c r="F70" i="1" s="1"/>
  <c r="F15" i="6"/>
  <c r="D15" i="6"/>
  <c r="H15" i="6"/>
  <c r="H30" i="6" s="1"/>
  <c r="H32" i="6" s="1"/>
  <c r="J15" i="6"/>
  <c r="H26" i="6"/>
  <c r="J26" i="6"/>
  <c r="G45" i="6"/>
  <c r="D67" i="6"/>
  <c r="M25" i="2" s="1"/>
  <c r="F67" i="6"/>
  <c r="H67" i="6"/>
  <c r="S14" i="2"/>
  <c r="F26" i="6"/>
  <c r="S24" i="2"/>
  <c r="H70" i="1"/>
  <c r="H17" i="1"/>
  <c r="D30" i="1" l="1"/>
  <c r="N17" i="5"/>
  <c r="L18" i="5"/>
  <c r="D70" i="1"/>
  <c r="J30" i="1"/>
  <c r="J30" i="6"/>
  <c r="J32" i="6" s="1"/>
  <c r="J27" i="8" s="1"/>
  <c r="J38" i="8" s="1"/>
  <c r="J41" i="8" s="1"/>
  <c r="J69" i="8" s="1"/>
  <c r="J71" i="8" s="1"/>
  <c r="O25" i="2"/>
  <c r="M26" i="2"/>
  <c r="M29" i="2" s="1"/>
  <c r="D93" i="1" s="1"/>
  <c r="D94" i="1" s="1"/>
  <c r="D96" i="1" s="1"/>
  <c r="D68" i="6"/>
  <c r="D73" i="6" s="1"/>
  <c r="H45" i="6"/>
  <c r="D30" i="6"/>
  <c r="D32" i="6" s="1"/>
  <c r="D27" i="8" s="1"/>
  <c r="D38" i="8" s="1"/>
  <c r="D41" i="8" s="1"/>
  <c r="F30" i="1"/>
  <c r="H30" i="1"/>
  <c r="H56" i="8"/>
  <c r="H67" i="8"/>
  <c r="F30" i="6"/>
  <c r="F32" i="6" s="1"/>
  <c r="S17" i="2"/>
  <c r="D69" i="8" l="1"/>
  <c r="D71" i="8" s="1"/>
  <c r="D98" i="1"/>
  <c r="O26" i="2"/>
  <c r="O29" i="2" s="1"/>
  <c r="S25" i="2"/>
  <c r="S26" i="2" s="1"/>
  <c r="F41" i="8"/>
  <c r="F69" i="8" s="1"/>
  <c r="F71" i="8" s="1"/>
  <c r="J45" i="6"/>
  <c r="J57" i="6" s="1"/>
  <c r="J68" i="6" s="1"/>
  <c r="J73" i="6" s="1"/>
  <c r="H57" i="6"/>
  <c r="F45" i="6"/>
  <c r="S22" i="2"/>
  <c r="S29" i="2" l="1"/>
  <c r="U29" i="2" s="1"/>
  <c r="H68" i="6"/>
  <c r="H73" i="6" s="1"/>
  <c r="L23" i="5" s="1"/>
  <c r="H38" i="8"/>
  <c r="H41" i="8" s="1"/>
  <c r="H69" i="8" s="1"/>
  <c r="H71" i="8" s="1"/>
  <c r="F57" i="6"/>
  <c r="F68" i="6" s="1"/>
  <c r="F73" i="6" s="1"/>
  <c r="N16" i="5"/>
  <c r="N18" i="5" s="1"/>
  <c r="N19" i="5" s="1"/>
  <c r="L19" i="5"/>
  <c r="J93" i="1" s="1"/>
  <c r="J94" i="1" s="1"/>
  <c r="J96" i="1" s="1"/>
  <c r="J98" i="1" s="1"/>
  <c r="M18" i="2"/>
  <c r="M20" i="2" s="1"/>
  <c r="F93" i="1" s="1"/>
  <c r="F94" i="1" s="1"/>
  <c r="F96" i="1" s="1"/>
  <c r="F98" i="1" s="1"/>
  <c r="L25" i="5" l="1"/>
  <c r="L27" i="5" s="1"/>
  <c r="H93" i="1" s="1"/>
  <c r="H94" i="1" s="1"/>
  <c r="H96" i="1" s="1"/>
  <c r="H98" i="1" s="1"/>
  <c r="N23" i="5"/>
  <c r="N25" i="5" s="1"/>
  <c r="N27" i="5" s="1"/>
  <c r="S16" i="2"/>
  <c r="S18" i="2" s="1"/>
  <c r="S20" i="2" s="1"/>
  <c r="O18" i="2"/>
  <c r="O20" i="2" s="1"/>
  <c r="P27" i="5" l="1"/>
</calcChain>
</file>

<file path=xl/sharedStrings.xml><?xml version="1.0" encoding="utf-8"?>
<sst xmlns="http://schemas.openxmlformats.org/spreadsheetml/2006/main" count="385" uniqueCount="233">
  <si>
    <t>หมายเหตุ</t>
  </si>
  <si>
    <t>งบการเงินรวม</t>
  </si>
  <si>
    <t>งบการเงินเฉพาะกิจการ</t>
  </si>
  <si>
    <t xml:space="preserve"> </t>
  </si>
  <si>
    <t>2559</t>
  </si>
  <si>
    <t>2560</t>
  </si>
  <si>
    <t>สำหรับงวดหกเดือนสิ้นสุดวันที่ 30 มิถุนายน 2560</t>
  </si>
  <si>
    <t>หน่วย : พันบาท</t>
  </si>
  <si>
    <t>(ยังไม่ได้ตรวจสอบ/ สอบทานแล้ว)</t>
  </si>
  <si>
    <t>บริษัท สหวิริยาสตีลอินดัสตรี จำกัด (มหาชน) บริษัทย่อย</t>
  </si>
  <si>
    <t xml:space="preserve">งบกำไรขาดทุน </t>
  </si>
  <si>
    <t>-</t>
  </si>
  <si>
    <t>4</t>
  </si>
  <si>
    <t>5</t>
  </si>
  <si>
    <t>6</t>
  </si>
  <si>
    <t>7</t>
  </si>
  <si>
    <t>8</t>
  </si>
  <si>
    <t>9</t>
  </si>
  <si>
    <t>10</t>
  </si>
  <si>
    <t>12</t>
  </si>
  <si>
    <t>11</t>
  </si>
  <si>
    <t>14</t>
  </si>
  <si>
    <t>17</t>
  </si>
  <si>
    <t>Assets</t>
  </si>
  <si>
    <t>Current assets</t>
  </si>
  <si>
    <t>Cash and cash equivalents</t>
  </si>
  <si>
    <t xml:space="preserve">Trade accounts receivable </t>
  </si>
  <si>
    <t>Inventories</t>
  </si>
  <si>
    <t xml:space="preserve">Other current assets </t>
  </si>
  <si>
    <t xml:space="preserve">   of subsidiary</t>
  </si>
  <si>
    <t>Total current assets</t>
  </si>
  <si>
    <t>Non-current assets</t>
  </si>
  <si>
    <t>Restricted deposit at financial institution</t>
  </si>
  <si>
    <t>Investments in subsidiaries</t>
  </si>
  <si>
    <t>Investments in joint venture</t>
  </si>
  <si>
    <t>Other long-term investment</t>
  </si>
  <si>
    <t>Property, plant and equipment</t>
  </si>
  <si>
    <t>Intangible assets</t>
  </si>
  <si>
    <t>Deferred tax assets</t>
  </si>
  <si>
    <t xml:space="preserve">Other non-current assets </t>
  </si>
  <si>
    <t>Total non-current assets</t>
  </si>
  <si>
    <t>Total assets</t>
  </si>
  <si>
    <t xml:space="preserve">Trade accounts payable </t>
  </si>
  <si>
    <t xml:space="preserve">   financial institutions </t>
  </si>
  <si>
    <t>Current portion of finance lease liabilities</t>
  </si>
  <si>
    <t>Current portion of hire purchase liabilities</t>
  </si>
  <si>
    <t xml:space="preserve">   rehabilitation plan</t>
  </si>
  <si>
    <t>Income tax payable</t>
  </si>
  <si>
    <t>Other current liabilities</t>
  </si>
  <si>
    <t>Total current liabilities</t>
  </si>
  <si>
    <t>Finance lease liabilities</t>
  </si>
  <si>
    <t>Deferred tax liabilities</t>
  </si>
  <si>
    <t>Other non-current liabilities</t>
  </si>
  <si>
    <t>Total non-current liabilities</t>
  </si>
  <si>
    <t>Share capital</t>
  </si>
  <si>
    <t xml:space="preserve">   Issued and paid-up share capital</t>
  </si>
  <si>
    <t>Discount on ordinary shares issuance</t>
  </si>
  <si>
    <t xml:space="preserve">Equity distribution from shareholders from </t>
  </si>
  <si>
    <t xml:space="preserve">   repurchase of subordinated convertible </t>
  </si>
  <si>
    <t xml:space="preserve">   debentures</t>
  </si>
  <si>
    <t>Retained earnings (deficit)</t>
  </si>
  <si>
    <t xml:space="preserve">   Appropriated</t>
  </si>
  <si>
    <t xml:space="preserve">      Legal reserve</t>
  </si>
  <si>
    <t xml:space="preserve">   Unappropriated (deficit)</t>
  </si>
  <si>
    <t>Non-controlling interests</t>
  </si>
  <si>
    <t>Consolidated financial statements</t>
  </si>
  <si>
    <t>Separate financial statements</t>
  </si>
  <si>
    <t>2016</t>
  </si>
  <si>
    <t>2017</t>
  </si>
  <si>
    <t>Note</t>
  </si>
  <si>
    <t>Current liabilities</t>
  </si>
  <si>
    <t>Non-current liabilities</t>
  </si>
  <si>
    <t>Total liabilities</t>
  </si>
  <si>
    <t>Income</t>
  </si>
  <si>
    <t>Revenue from sale of goods</t>
  </si>
  <si>
    <t>Revenue from rendering of services</t>
  </si>
  <si>
    <t>Dividend income</t>
  </si>
  <si>
    <t>Other income</t>
  </si>
  <si>
    <t>Total income</t>
  </si>
  <si>
    <t>Expenses</t>
  </si>
  <si>
    <t>Cost of rendering of services</t>
  </si>
  <si>
    <t>Selling expenses</t>
  </si>
  <si>
    <t>Administrative expenses</t>
  </si>
  <si>
    <t>Management benefit expenses</t>
  </si>
  <si>
    <t>Finance costs</t>
  </si>
  <si>
    <t>Total expenses</t>
  </si>
  <si>
    <t>Income tax (expense) benefits</t>
  </si>
  <si>
    <t xml:space="preserve">   Joint venture</t>
  </si>
  <si>
    <t xml:space="preserve">   Owners of the Company</t>
  </si>
  <si>
    <t xml:space="preserve">   Non-controlling interests</t>
  </si>
  <si>
    <t>Basic earnings(loss) per share  (Baht)</t>
  </si>
  <si>
    <t>Other comprehensive income</t>
  </si>
  <si>
    <t>- The Group</t>
  </si>
  <si>
    <t>Total comprehensive income attributable to:</t>
  </si>
  <si>
    <t>Profit (loss) attributable to:</t>
  </si>
  <si>
    <t xml:space="preserve">  Owners of the Company</t>
  </si>
  <si>
    <t xml:space="preserve">  Non-controlling interests</t>
  </si>
  <si>
    <t xml:space="preserve">Issued and </t>
  </si>
  <si>
    <t>paid-up</t>
  </si>
  <si>
    <t>share capital</t>
  </si>
  <si>
    <t xml:space="preserve">Discount on </t>
  </si>
  <si>
    <t>ordinary shares</t>
  </si>
  <si>
    <t>issuance</t>
  </si>
  <si>
    <t>Equity distribution</t>
  </si>
  <si>
    <t>from shareholders</t>
  </si>
  <si>
    <t>from repurchase</t>
  </si>
  <si>
    <t>of subordinated</t>
  </si>
  <si>
    <t>convertible debentures</t>
  </si>
  <si>
    <t>Legal</t>
  </si>
  <si>
    <t>reserve</t>
  </si>
  <si>
    <t xml:space="preserve">Unappropriated </t>
  </si>
  <si>
    <t>(deficit)</t>
  </si>
  <si>
    <t xml:space="preserve">Equity </t>
  </si>
  <si>
    <t>attributable to</t>
  </si>
  <si>
    <t>owners of</t>
  </si>
  <si>
    <t>the Company</t>
  </si>
  <si>
    <t>Non-</t>
  </si>
  <si>
    <t xml:space="preserve">controlling </t>
  </si>
  <si>
    <t>interests</t>
  </si>
  <si>
    <t>equity</t>
  </si>
  <si>
    <t xml:space="preserve">    Profit (loss)</t>
  </si>
  <si>
    <t xml:space="preserve">    Other comprehensive income</t>
  </si>
  <si>
    <t>Dividends paid to non-controlling interests</t>
  </si>
  <si>
    <t xml:space="preserve">Balance as at 1 January 2016 </t>
  </si>
  <si>
    <t>Cash flows from operating activities</t>
  </si>
  <si>
    <t>Adjustments for</t>
  </si>
  <si>
    <t>Loss (gain) on disposal of property, plant and equipment</t>
  </si>
  <si>
    <t>Changes in operating assets and liabilities</t>
  </si>
  <si>
    <t>Profit (loss) from operating activities before changes in</t>
  </si>
  <si>
    <t xml:space="preserve">  operating assets and liabilities :</t>
  </si>
  <si>
    <t>Trade accounts receivable</t>
  </si>
  <si>
    <t>Other current assets</t>
  </si>
  <si>
    <t>Other non-current assets</t>
  </si>
  <si>
    <t>Trade accounts payable</t>
  </si>
  <si>
    <t>Employee benefit obligations paid</t>
  </si>
  <si>
    <t>Cash provided from operating activities</t>
  </si>
  <si>
    <t>Income tax paid</t>
  </si>
  <si>
    <t>Net cash provided by operating activities</t>
  </si>
  <si>
    <t>Cash flows from investing activities</t>
  </si>
  <si>
    <t xml:space="preserve">Sales of property, plant and equipment </t>
  </si>
  <si>
    <t>Dividend received</t>
  </si>
  <si>
    <t>Net cash used in investing activities</t>
  </si>
  <si>
    <t>Cash flows from financing activities</t>
  </si>
  <si>
    <t>Finance cost paid</t>
  </si>
  <si>
    <t>Dividends paid</t>
  </si>
  <si>
    <t>Net cash used in financing activities</t>
  </si>
  <si>
    <t>Net increase (decrease) in cash and cash equivalents</t>
  </si>
  <si>
    <t>Cash and cash equivalents at as 1 January</t>
  </si>
  <si>
    <t>Significant non-cash transactions</t>
  </si>
  <si>
    <t xml:space="preserve">  from financial institutions</t>
  </si>
  <si>
    <t>Statements of financial position</t>
  </si>
  <si>
    <t>Assets held for disposal from liquidation</t>
  </si>
  <si>
    <t>Other payables under rehabilitation plan</t>
  </si>
  <si>
    <t>Current portion of other payables under</t>
  </si>
  <si>
    <t>Shareholders' equity</t>
  </si>
  <si>
    <t>Capital deficiency/total shareholders' equity</t>
  </si>
  <si>
    <t xml:space="preserve">Total liabilities and shareholders' equity </t>
  </si>
  <si>
    <t>Liabilities and shareholders' equity</t>
  </si>
  <si>
    <t xml:space="preserve">Current portion of accrued interest under </t>
  </si>
  <si>
    <t>Accrued interest under rehabilitation plan</t>
  </si>
  <si>
    <t xml:space="preserve">   Authorized share capital</t>
  </si>
  <si>
    <t>Net gain on exchange rate</t>
  </si>
  <si>
    <t>Cost of sales</t>
  </si>
  <si>
    <t>Loss on  onerous contracts (reversal)</t>
  </si>
  <si>
    <t xml:space="preserve">Profit (loss) before income tax </t>
  </si>
  <si>
    <t>Statements of comprehensive income</t>
  </si>
  <si>
    <t>Other comprehensive income-net of tax</t>
  </si>
  <si>
    <t>Interest provisions from discontinued operations</t>
  </si>
  <si>
    <t>Balance as at 1 January 2017</t>
  </si>
  <si>
    <t>Total shareholders'</t>
  </si>
  <si>
    <t>Statements of cash flows</t>
  </si>
  <si>
    <t>Bad debts and doubtful accounts (reversal)</t>
  </si>
  <si>
    <t>Loss on devaluation of inventories (reversal)</t>
  </si>
  <si>
    <t>Employee benefit provisions</t>
  </si>
  <si>
    <t>Loss on onerous contracts (reversal)</t>
  </si>
  <si>
    <t>Interest obligations from discontinued operations</t>
  </si>
  <si>
    <t>Share of profit of joint venture (net of income tax)</t>
  </si>
  <si>
    <t>Other receivables from related parties</t>
  </si>
  <si>
    <t>Other payables to related parties</t>
  </si>
  <si>
    <t xml:space="preserve">Acquire of property, plant and equipment </t>
  </si>
  <si>
    <t>Acquire of intangible assets</t>
  </si>
  <si>
    <t>(Increase) Decrease in restricted deposit at financial institution</t>
  </si>
  <si>
    <t>Debt settlement to other creditors under rehabilitation plan</t>
  </si>
  <si>
    <t>Payments for hire purchase and finance lease liabilities</t>
  </si>
  <si>
    <t>Other payables for property, plant and equipment acquisition</t>
  </si>
  <si>
    <t xml:space="preserve">Depreciation and amortization </t>
  </si>
  <si>
    <t>Unrealized gain on exchange rate</t>
  </si>
  <si>
    <t>As at 31 December 2017</t>
  </si>
  <si>
    <t>13</t>
  </si>
  <si>
    <t>15</t>
  </si>
  <si>
    <t>16</t>
  </si>
  <si>
    <t>18</t>
  </si>
  <si>
    <t>Provisions under guarantees and other contracts</t>
  </si>
  <si>
    <t>19</t>
  </si>
  <si>
    <t xml:space="preserve">Non-current provisions for employee benefit </t>
  </si>
  <si>
    <t>21</t>
  </si>
  <si>
    <t>Unit: Baht</t>
  </si>
  <si>
    <t>Equity attributable to owners of the Company</t>
  </si>
  <si>
    <t>For the year ended 31 December 2017</t>
  </si>
  <si>
    <t>24</t>
  </si>
  <si>
    <t>25</t>
  </si>
  <si>
    <t>26</t>
  </si>
  <si>
    <t>Gains (losses) remeasurements of defined benefit plans</t>
  </si>
  <si>
    <t>Profit (loss) for the year</t>
  </si>
  <si>
    <t>Other comprehensive income for the year</t>
  </si>
  <si>
    <t>Total comprehensive income for the year</t>
  </si>
  <si>
    <t>Comprehensive income for the year</t>
  </si>
  <si>
    <t>Balance as at 31 December 2016</t>
  </si>
  <si>
    <t>Balance as at 31 December 2017</t>
  </si>
  <si>
    <t>Share decrease</t>
  </si>
  <si>
    <t>Cash and cash equivalents at as 31 December</t>
  </si>
  <si>
    <t xml:space="preserve">Sahaviriya Steel Industries Public Company Limited and Subsidiaries </t>
  </si>
  <si>
    <t xml:space="preserve">Short-term borrowings from financial institutions </t>
  </si>
  <si>
    <t>Long-term borrowings from financial institutions</t>
  </si>
  <si>
    <t>-  Joint venture</t>
  </si>
  <si>
    <t>Amortised equipment and machinery</t>
  </si>
  <si>
    <t>Statements of cash flows (continued)</t>
  </si>
  <si>
    <t>Increase (Decrease) in short-term borrowings</t>
  </si>
  <si>
    <t>Repayments for long-term borrowings</t>
  </si>
  <si>
    <t>comprehensive income</t>
  </si>
  <si>
    <t xml:space="preserve">Income tax related to components of other </t>
  </si>
  <si>
    <t>Amortised income tax deducted at source</t>
  </si>
  <si>
    <t>Effects from flooding net</t>
  </si>
  <si>
    <t>Share of profit (loss) by equity-accounted investees</t>
  </si>
  <si>
    <t xml:space="preserve">Components of cpmprehensive income that will not </t>
  </si>
  <si>
    <t xml:space="preserve">     be reclassified to profit or loss :</t>
  </si>
  <si>
    <t>Statements of changes in shareholder's equity</t>
  </si>
  <si>
    <t xml:space="preserve">Current portion of long-term borrowings from </t>
  </si>
  <si>
    <t>Provisions for onerous contracts</t>
  </si>
  <si>
    <t>Loss on impairment of property, plant and equipment</t>
  </si>
  <si>
    <t>Payments for liabilities under guarantees and other agreement</t>
  </si>
  <si>
    <t>Reversed income tax expenses (income)</t>
  </si>
  <si>
    <t>2(f)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</si>
</sst>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7" formatCode="_(* #,##0.00_);_(* \(#,##0.00\);_(* &quot;-&quot;??_);_(@_)"/>
    <numFmt numFmtId="188" formatCode="_(* #,##0_);_(* \(#,##0\);_(* &quot;-&quot;??_);_(@_)"/>
    <numFmt numFmtId="189" formatCode="#,##0\ ;\(#,##0\)"/>
    <numFmt numFmtId="190" formatCode="#,##0_);\(#,##0\)"/>
  </numFmts>
  <fonts count="17" x14ac:knownFonts="1">
    <font>
      <sz val="15"/>
      <name val="Angsana New"/>
      <family val="1"/>
    </font>
    <font>
      <sz val="10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sz val="15"/>
      <name val="Angsana New"/>
      <family val="1"/>
    </font>
    <font>
      <sz val="8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i/>
      <sz val="16"/>
      <name val="Angsana New"/>
      <family val="1"/>
    </font>
    <font>
      <b/>
      <i/>
      <sz val="15"/>
      <name val="Angsana New"/>
      <family val="1"/>
    </font>
    <font>
      <sz val="11"/>
      <name val="Times New Roman"/>
      <family val="1"/>
    </font>
    <font>
      <sz val="14"/>
      <name val="Cordia New"/>
      <family val="2"/>
    </font>
    <font>
      <sz val="15"/>
      <color rgb="FFFF0000"/>
      <name val="Angsana New"/>
      <family val="1"/>
    </font>
    <font>
      <sz val="15"/>
      <color theme="1"/>
      <name val="Angsana New"/>
      <family val="1"/>
    </font>
    <font>
      <i/>
      <sz val="15"/>
      <color theme="1"/>
      <name val="Angsana New"/>
      <family val="1"/>
    </font>
    <font>
      <b/>
      <i/>
      <sz val="16"/>
      <name val="Angsana New"/>
      <family val="1"/>
    </font>
    <font>
      <sz val="16"/>
      <color rgb="FFFF0000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2">
    <xf numFmtId="37" fontId="0" fillId="0" borderId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1" fillId="0" borderId="0" applyFont="0" applyFill="0" applyBorder="0" applyAlignment="0" applyProtection="0"/>
    <xf numFmtId="0" fontId="1" fillId="0" borderId="0"/>
    <xf numFmtId="0" fontId="10" fillId="0" borderId="0"/>
    <xf numFmtId="37" fontId="4" fillId="0" borderId="0"/>
    <xf numFmtId="0" fontId="4" fillId="0" borderId="0"/>
    <xf numFmtId="9" fontId="1" fillId="0" borderId="0" applyFont="0" applyFill="0" applyBorder="0" applyAlignment="0" applyProtection="0"/>
    <xf numFmtId="187" fontId="1" fillId="0" borderId="0" applyFont="0" applyFill="0" applyBorder="0" applyAlignment="0" applyProtection="0"/>
  </cellStyleXfs>
  <cellXfs count="240">
    <xf numFmtId="37" fontId="0" fillId="0" borderId="0" xfId="0"/>
    <xf numFmtId="37" fontId="6" fillId="0" borderId="0" xfId="0" applyFont="1" applyAlignment="1"/>
    <xf numFmtId="37" fontId="8" fillId="0" borderId="0" xfId="0" applyFont="1" applyFill="1" applyAlignment="1">
      <alignment horizontal="center"/>
    </xf>
    <xf numFmtId="37" fontId="3" fillId="0" borderId="0" xfId="0" applyFont="1" applyFill="1"/>
    <xf numFmtId="188" fontId="0" fillId="0" borderId="0" xfId="0" applyNumberFormat="1" applyFont="1" applyFill="1" applyAlignment="1">
      <alignment horizontal="right" vertical="top"/>
    </xf>
    <xf numFmtId="37" fontId="2" fillId="0" borderId="0" xfId="0" applyFont="1" applyFill="1" applyAlignment="1"/>
    <xf numFmtId="37" fontId="2" fillId="0" borderId="0" xfId="0" applyFont="1" applyFill="1"/>
    <xf numFmtId="37" fontId="6" fillId="0" borderId="0" xfId="0" applyFont="1" applyFill="1" applyAlignment="1"/>
    <xf numFmtId="37" fontId="0" fillId="0" borderId="0" xfId="0" applyFont="1" applyAlignment="1"/>
    <xf numFmtId="188" fontId="6" fillId="0" borderId="0" xfId="0" applyNumberFormat="1" applyFont="1" applyFill="1" applyBorder="1" applyAlignment="1">
      <alignment horizontal="right" vertical="top"/>
    </xf>
    <xf numFmtId="188" fontId="0" fillId="0" borderId="0" xfId="0" applyNumberFormat="1" applyFont="1" applyFill="1" applyBorder="1" applyAlignment="1">
      <alignment horizontal="right" vertical="top"/>
    </xf>
    <xf numFmtId="37" fontId="0" fillId="0" borderId="0" xfId="0" applyFont="1" applyFill="1" applyAlignment="1">
      <alignment vertical="top"/>
    </xf>
    <xf numFmtId="37" fontId="6" fillId="0" borderId="0" xfId="0" applyNumberFormat="1" applyFont="1" applyFill="1" applyBorder="1" applyAlignment="1">
      <alignment horizontal="right" vertical="top"/>
    </xf>
    <xf numFmtId="37" fontId="0" fillId="0" borderId="0" xfId="0" applyNumberFormat="1" applyFont="1" applyFill="1" applyBorder="1" applyAlignment="1">
      <alignment horizontal="right" vertical="top"/>
    </xf>
    <xf numFmtId="188" fontId="6" fillId="0" borderId="0" xfId="0" applyNumberFormat="1" applyFont="1" applyFill="1" applyAlignment="1">
      <alignment horizontal="right" vertical="top"/>
    </xf>
    <xf numFmtId="188" fontId="0" fillId="0" borderId="0" xfId="11" applyNumberFormat="1" applyFont="1" applyFill="1" applyAlignment="1">
      <alignment horizontal="right" vertical="top"/>
    </xf>
    <xf numFmtId="188" fontId="0" fillId="0" borderId="0" xfId="11" applyNumberFormat="1" applyFont="1" applyFill="1" applyAlignment="1">
      <alignment horizontal="center" vertical="top"/>
    </xf>
    <xf numFmtId="37" fontId="0" fillId="0" borderId="0" xfId="0" applyNumberFormat="1" applyFont="1" applyFill="1" applyAlignment="1">
      <alignment horizontal="right" vertical="top"/>
    </xf>
    <xf numFmtId="188" fontId="0" fillId="0" borderId="0" xfId="11" applyNumberFormat="1" applyFont="1" applyFill="1" applyAlignment="1"/>
    <xf numFmtId="188" fontId="0" fillId="0" borderId="0" xfId="11" applyNumberFormat="1" applyFont="1" applyFill="1" applyBorder="1" applyAlignment="1">
      <alignment horizontal="right" vertical="top"/>
    </xf>
    <xf numFmtId="37" fontId="9" fillId="0" borderId="0" xfId="0" applyFont="1" applyFill="1" applyAlignment="1">
      <alignment vertical="top"/>
    </xf>
    <xf numFmtId="37" fontId="6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horizontal="center" vertical="top"/>
    </xf>
    <xf numFmtId="37" fontId="0" fillId="0" borderId="0" xfId="0" applyFont="1" applyFill="1" applyAlignment="1"/>
    <xf numFmtId="189" fontId="6" fillId="0" borderId="0" xfId="0" applyNumberFormat="1" applyFont="1" applyFill="1" applyBorder="1" applyAlignment="1">
      <alignment horizontal="right" vertical="top"/>
    </xf>
    <xf numFmtId="187" fontId="6" fillId="0" borderId="0" xfId="11" applyFont="1" applyFill="1" applyBorder="1" applyAlignment="1">
      <alignment horizontal="right" vertical="top"/>
    </xf>
    <xf numFmtId="187" fontId="6" fillId="0" borderId="0" xfId="11" applyFont="1" applyFill="1" applyAlignment="1">
      <alignment horizontal="right" vertical="top"/>
    </xf>
    <xf numFmtId="188" fontId="6" fillId="0" borderId="0" xfId="11" applyNumberFormat="1" applyFont="1" applyFill="1" applyBorder="1" applyAlignment="1">
      <alignment horizontal="right" vertical="top"/>
    </xf>
    <xf numFmtId="187" fontId="0" fillId="0" borderId="0" xfId="11" applyFont="1" applyFill="1" applyAlignment="1"/>
    <xf numFmtId="37" fontId="0" fillId="0" borderId="0" xfId="0" applyFont="1" applyFill="1" applyAlignment="1">
      <alignment horizontal="center"/>
    </xf>
    <xf numFmtId="37" fontId="7" fillId="0" borderId="0" xfId="0" applyFont="1" applyAlignment="1">
      <alignment horizontal="center"/>
    </xf>
    <xf numFmtId="188" fontId="0" fillId="0" borderId="0" xfId="11" applyNumberFormat="1" applyFont="1"/>
    <xf numFmtId="37" fontId="7" fillId="0" borderId="0" xfId="0" applyFont="1" applyFill="1" applyAlignment="1">
      <alignment horizontal="center" vertical="top" wrapText="1"/>
    </xf>
    <xf numFmtId="37" fontId="7" fillId="0" borderId="0" xfId="0" applyFont="1" applyFill="1" applyAlignment="1">
      <alignment vertical="top"/>
    </xf>
    <xf numFmtId="188" fontId="0" fillId="0" borderId="0" xfId="11" applyNumberFormat="1" applyFont="1" applyFill="1"/>
    <xf numFmtId="188" fontId="4" fillId="0" borderId="0" xfId="11" applyNumberFormat="1" applyFont="1" applyFill="1" applyAlignment="1">
      <alignment horizontal="right"/>
    </xf>
    <xf numFmtId="188" fontId="6" fillId="0" borderId="0" xfId="0" applyNumberFormat="1" applyFont="1" applyFill="1" applyAlignment="1"/>
    <xf numFmtId="37" fontId="6" fillId="0" borderId="0" xfId="0" applyNumberFormat="1" applyFont="1" applyFill="1" applyAlignment="1"/>
    <xf numFmtId="37" fontId="6" fillId="0" borderId="0" xfId="0" applyNumberFormat="1" applyFont="1" applyFill="1" applyBorder="1" applyAlignment="1"/>
    <xf numFmtId="188" fontId="6" fillId="0" borderId="2" xfId="11" applyNumberFormat="1" applyFont="1" applyFill="1" applyBorder="1" applyAlignment="1">
      <alignment horizontal="right" vertical="top"/>
    </xf>
    <xf numFmtId="49" fontId="7" fillId="0" borderId="0" xfId="0" applyNumberFormat="1" applyFont="1" applyAlignment="1">
      <alignment horizontal="center"/>
    </xf>
    <xf numFmtId="37" fontId="7" fillId="0" borderId="0" xfId="0" applyFont="1" applyFill="1" applyBorder="1" applyAlignment="1">
      <alignment horizontal="center" vertical="top"/>
    </xf>
    <xf numFmtId="49" fontId="0" fillId="0" borderId="0" xfId="0" applyNumberFormat="1" applyFont="1" applyFill="1" applyAlignment="1">
      <alignment horizontal="center" vertical="center"/>
    </xf>
    <xf numFmtId="188" fontId="0" fillId="0" borderId="0" xfId="11" quotePrefix="1" applyNumberFormat="1" applyFont="1" applyFill="1" applyBorder="1" applyAlignment="1">
      <alignment horizontal="center" vertical="top"/>
    </xf>
    <xf numFmtId="188" fontId="0" fillId="0" borderId="0" xfId="11" applyNumberFormat="1" applyFont="1" applyFill="1" applyBorder="1" applyAlignment="1">
      <alignment horizontal="center" vertical="top"/>
    </xf>
    <xf numFmtId="188" fontId="0" fillId="0" borderId="0" xfId="11" applyNumberFormat="1" applyFont="1" applyAlignment="1"/>
    <xf numFmtId="188" fontId="0" fillId="0" borderId="3" xfId="11" applyNumberFormat="1" applyFont="1" applyFill="1" applyBorder="1" applyAlignment="1">
      <alignment horizontal="right" vertical="top"/>
    </xf>
    <xf numFmtId="37" fontId="0" fillId="0" borderId="0" xfId="0" applyNumberFormat="1" applyFont="1" applyFill="1" applyAlignment="1">
      <alignment horizontal="center"/>
    </xf>
    <xf numFmtId="49" fontId="0" fillId="0" borderId="3" xfId="0" quotePrefix="1" applyNumberFormat="1" applyFont="1" applyFill="1" applyBorder="1" applyAlignment="1">
      <alignment horizontal="center" vertical="center"/>
    </xf>
    <xf numFmtId="188" fontId="0" fillId="0" borderId="0" xfId="0" applyNumberFormat="1" applyFont="1" applyFill="1" applyAlignment="1"/>
    <xf numFmtId="37" fontId="0" fillId="0" borderId="0" xfId="0" applyNumberFormat="1" applyFont="1" applyFill="1" applyBorder="1" applyAlignment="1"/>
    <xf numFmtId="37" fontId="0" fillId="0" borderId="0" xfId="0" applyFont="1"/>
    <xf numFmtId="188" fontId="0" fillId="0" borderId="0" xfId="0" applyNumberFormat="1" applyFont="1" applyFill="1" applyAlignment="1">
      <alignment horizontal="right"/>
    </xf>
    <xf numFmtId="188" fontId="0" fillId="0" borderId="0" xfId="0" applyNumberFormat="1" applyFont="1" applyFill="1" applyBorder="1" applyAlignment="1">
      <alignment horizontal="right"/>
    </xf>
    <xf numFmtId="188" fontId="0" fillId="0" borderId="3" xfId="11" quotePrefix="1" applyNumberFormat="1" applyFont="1" applyFill="1" applyBorder="1" applyAlignment="1">
      <alignment horizontal="center" vertical="top"/>
    </xf>
    <xf numFmtId="37" fontId="0" fillId="0" borderId="0" xfId="0" applyNumberFormat="1" applyFont="1" applyFill="1" applyAlignment="1">
      <alignment horizontal="right"/>
    </xf>
    <xf numFmtId="188" fontId="0" fillId="0" borderId="0" xfId="0" applyNumberFormat="1" applyFont="1" applyFill="1" applyBorder="1" applyAlignment="1"/>
    <xf numFmtId="189" fontId="0" fillId="0" borderId="0" xfId="11" applyNumberFormat="1" applyFont="1" applyFill="1" applyBorder="1" applyAlignment="1">
      <alignment horizontal="right" vertical="top"/>
    </xf>
    <xf numFmtId="188" fontId="4" fillId="0" borderId="0" xfId="11" applyNumberFormat="1" applyFont="1" applyFill="1" applyAlignment="1">
      <alignment horizontal="center" vertical="top"/>
    </xf>
    <xf numFmtId="188" fontId="4" fillId="0" borderId="0" xfId="11" applyNumberFormat="1" applyFont="1" applyFill="1" applyAlignment="1">
      <alignment horizontal="right" vertical="top"/>
    </xf>
    <xf numFmtId="188" fontId="4" fillId="0" borderId="0" xfId="11" applyNumberFormat="1" applyFont="1" applyFill="1" applyBorder="1" applyAlignment="1">
      <alignment horizontal="right" vertical="top"/>
    </xf>
    <xf numFmtId="188" fontId="4" fillId="0" borderId="3" xfId="11" applyNumberFormat="1" applyFont="1" applyFill="1" applyBorder="1" applyAlignment="1">
      <alignment horizontal="right" vertical="top"/>
    </xf>
    <xf numFmtId="189" fontId="6" fillId="0" borderId="1" xfId="11" applyNumberFormat="1" applyFont="1" applyFill="1" applyBorder="1" applyAlignment="1">
      <alignment horizontal="right" vertical="top"/>
    </xf>
    <xf numFmtId="189" fontId="6" fillId="0" borderId="0" xfId="0" applyNumberFormat="1" applyFont="1" applyFill="1" applyAlignment="1"/>
    <xf numFmtId="37" fontId="0" fillId="0" borderId="0" xfId="0" applyFill="1" applyAlignment="1">
      <alignment vertical="top"/>
    </xf>
    <xf numFmtId="188" fontId="12" fillId="0" borderId="0" xfId="11" applyNumberFormat="1" applyFont="1" applyAlignment="1"/>
    <xf numFmtId="37" fontId="12" fillId="0" borderId="0" xfId="0" applyFont="1" applyAlignment="1"/>
    <xf numFmtId="188" fontId="12" fillId="0" borderId="0" xfId="11" applyNumberFormat="1" applyFont="1" applyFill="1" applyAlignment="1"/>
    <xf numFmtId="37" fontId="2" fillId="0" borderId="0" xfId="0" applyFont="1" applyAlignment="1"/>
    <xf numFmtId="37" fontId="2" fillId="0" borderId="0" xfId="0" applyFont="1" applyFill="1" applyAlignment="1">
      <alignment vertical="top"/>
    </xf>
    <xf numFmtId="37" fontId="2" fillId="0" borderId="0" xfId="0" applyFont="1"/>
    <xf numFmtId="37" fontId="13" fillId="0" borderId="0" xfId="0" applyFont="1" applyFill="1" applyAlignment="1">
      <alignment vertical="top"/>
    </xf>
    <xf numFmtId="37" fontId="14" fillId="0" borderId="0" xfId="0" applyFont="1" applyFill="1" applyAlignment="1">
      <alignment horizontal="center" vertical="top" wrapText="1"/>
    </xf>
    <xf numFmtId="188" fontId="13" fillId="0" borderId="0" xfId="0" applyNumberFormat="1" applyFont="1" applyFill="1" applyAlignment="1">
      <alignment horizontal="right" vertical="top"/>
    </xf>
    <xf numFmtId="188" fontId="13" fillId="0" borderId="0" xfId="0" applyNumberFormat="1" applyFont="1" applyFill="1" applyBorder="1" applyAlignment="1">
      <alignment horizontal="right" vertical="top"/>
    </xf>
    <xf numFmtId="37" fontId="13" fillId="0" borderId="0" xfId="0" applyFont="1" applyFill="1" applyAlignment="1"/>
    <xf numFmtId="188" fontId="0" fillId="0" borderId="0" xfId="11" quotePrefix="1" applyNumberFormat="1" applyFont="1" applyFill="1" applyBorder="1" applyAlignment="1">
      <alignment horizontal="right" vertical="top"/>
    </xf>
    <xf numFmtId="188" fontId="4" fillId="0" borderId="3" xfId="11" quotePrefix="1" applyNumberFormat="1" applyFont="1" applyFill="1" applyBorder="1" applyAlignment="1">
      <alignment horizontal="center" vertical="top"/>
    </xf>
    <xf numFmtId="188" fontId="4" fillId="0" borderId="3" xfId="0" applyNumberFormat="1" applyFont="1" applyFill="1" applyBorder="1" applyAlignment="1">
      <alignment horizontal="right" vertical="top"/>
    </xf>
    <xf numFmtId="188" fontId="4" fillId="0" borderId="0" xfId="0" applyNumberFormat="1" applyFont="1" applyFill="1" applyAlignment="1">
      <alignment horizontal="right" vertical="top"/>
    </xf>
    <xf numFmtId="188" fontId="4" fillId="0" borderId="0" xfId="0" applyNumberFormat="1" applyFont="1" applyFill="1" applyAlignment="1">
      <alignment horizontal="right"/>
    </xf>
    <xf numFmtId="188" fontId="4" fillId="0" borderId="0" xfId="1" applyNumberFormat="1" applyFont="1" applyFill="1" applyAlignment="1">
      <alignment horizontal="right" vertical="top"/>
    </xf>
    <xf numFmtId="188" fontId="4" fillId="0" borderId="0" xfId="1" applyNumberFormat="1" applyFont="1" applyFill="1" applyBorder="1" applyAlignment="1">
      <alignment horizontal="center"/>
    </xf>
    <xf numFmtId="188" fontId="4" fillId="0" borderId="0" xfId="0" applyNumberFormat="1" applyFont="1" applyFill="1" applyBorder="1" applyAlignment="1">
      <alignment horizontal="right" vertical="top"/>
    </xf>
    <xf numFmtId="188" fontId="4" fillId="0" borderId="0" xfId="0" applyNumberFormat="1" applyFont="1" applyFill="1" applyBorder="1" applyAlignment="1">
      <alignment horizontal="right"/>
    </xf>
    <xf numFmtId="188" fontId="4" fillId="0" borderId="0" xfId="11" applyNumberFormat="1" applyFont="1" applyFill="1" applyBorder="1" applyAlignment="1">
      <alignment horizontal="center" vertical="top"/>
    </xf>
    <xf numFmtId="188" fontId="4" fillId="0" borderId="0" xfId="0" applyNumberFormat="1" applyFont="1" applyFill="1" applyAlignment="1"/>
    <xf numFmtId="188" fontId="4" fillId="0" borderId="0" xfId="0" applyNumberFormat="1" applyFont="1" applyFill="1" applyBorder="1" applyAlignment="1">
      <alignment vertical="top"/>
    </xf>
    <xf numFmtId="188" fontId="6" fillId="0" borderId="0" xfId="0" applyNumberFormat="1" applyFont="1" applyFill="1" applyBorder="1" applyAlignment="1"/>
    <xf numFmtId="188" fontId="4" fillId="0" borderId="0" xfId="0" applyNumberFormat="1" applyFont="1" applyFill="1" applyBorder="1" applyAlignment="1"/>
    <xf numFmtId="188" fontId="0" fillId="0" borderId="0" xfId="1" applyNumberFormat="1" applyFont="1" applyFill="1" applyAlignment="1"/>
    <xf numFmtId="49" fontId="8" fillId="0" borderId="0" xfId="0" applyNumberFormat="1" applyFont="1" applyAlignment="1"/>
    <xf numFmtId="37" fontId="3" fillId="0" borderId="0" xfId="0" applyFont="1" applyAlignment="1"/>
    <xf numFmtId="37" fontId="3" fillId="0" borderId="0" xfId="0" applyFont="1" applyFill="1" applyAlignment="1"/>
    <xf numFmtId="37" fontId="3" fillId="0" borderId="0" xfId="0" applyNumberFormat="1" applyFont="1" applyFill="1" applyAlignment="1"/>
    <xf numFmtId="37" fontId="3" fillId="0" borderId="0" xfId="0" applyNumberFormat="1" applyFont="1" applyFill="1" applyAlignment="1">
      <alignment horizontal="center"/>
    </xf>
    <xf numFmtId="37" fontId="3" fillId="0" borderId="0" xfId="0" applyFont="1" applyAlignment="1">
      <alignment vertical="top"/>
    </xf>
    <xf numFmtId="49" fontId="3" fillId="0" borderId="0" xfId="0" applyNumberFormat="1" applyFont="1" applyAlignment="1"/>
    <xf numFmtId="37" fontId="3" fillId="0" borderId="0" xfId="0" applyFont="1" applyBorder="1" applyAlignment="1">
      <alignment horizontal="center" vertical="top"/>
    </xf>
    <xf numFmtId="49" fontId="8" fillId="0" borderId="0" xfId="0" applyNumberFormat="1" applyFont="1" applyBorder="1" applyAlignment="1">
      <alignment horizontal="center" vertical="top"/>
    </xf>
    <xf numFmtId="49" fontId="3" fillId="0" borderId="3" xfId="0" quotePrefix="1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3" xfId="0" quotePrefix="1" applyNumberFormat="1" applyFont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/>
    </xf>
    <xf numFmtId="49" fontId="3" fillId="0" borderId="0" xfId="0" quotePrefix="1" applyNumberFormat="1" applyFont="1" applyBorder="1" applyAlignment="1">
      <alignment horizontal="center"/>
    </xf>
    <xf numFmtId="37" fontId="15" fillId="0" borderId="0" xfId="0" applyFont="1" applyAlignment="1">
      <alignment vertical="top"/>
    </xf>
    <xf numFmtId="49" fontId="8" fillId="0" borderId="0" xfId="0" applyNumberFormat="1" applyFont="1" applyAlignment="1">
      <alignment horizontal="center" vertical="top"/>
    </xf>
    <xf numFmtId="37" fontId="3" fillId="0" borderId="0" xfId="0" applyFont="1" applyAlignment="1">
      <alignment horizontal="center" vertical="top"/>
    </xf>
    <xf numFmtId="37" fontId="3" fillId="0" borderId="0" xfId="0" applyNumberFormat="1" applyFont="1" applyAlignment="1">
      <alignment horizontal="right" vertical="top"/>
    </xf>
    <xf numFmtId="37" fontId="3" fillId="0" borderId="0" xfId="0" applyNumberFormat="1" applyFont="1" applyFill="1" applyAlignment="1">
      <alignment horizontal="right" vertical="top"/>
    </xf>
    <xf numFmtId="37" fontId="3" fillId="0" borderId="0" xfId="0" applyFont="1" applyFill="1" applyAlignment="1">
      <alignment vertical="top"/>
    </xf>
    <xf numFmtId="49" fontId="8" fillId="0" borderId="0" xfId="0" applyNumberFormat="1" applyFont="1" applyFill="1" applyAlignment="1">
      <alignment horizontal="center" vertical="top"/>
    </xf>
    <xf numFmtId="37" fontId="3" fillId="0" borderId="0" xfId="0" applyFont="1" applyFill="1" applyAlignment="1">
      <alignment horizontal="center" vertical="top"/>
    </xf>
    <xf numFmtId="188" fontId="3" fillId="0" borderId="0" xfId="11" applyNumberFormat="1" applyFont="1" applyFill="1" applyAlignment="1">
      <alignment horizontal="right" vertical="top"/>
    </xf>
    <xf numFmtId="37" fontId="3" fillId="0" borderId="1" xfId="0" applyNumberFormat="1" applyFont="1" applyFill="1" applyBorder="1" applyAlignment="1">
      <alignment horizontal="right" vertical="top"/>
    </xf>
    <xf numFmtId="37" fontId="15" fillId="0" borderId="0" xfId="0" applyFont="1" applyFill="1" applyAlignment="1">
      <alignment vertical="top"/>
    </xf>
    <xf numFmtId="188" fontId="3" fillId="0" borderId="0" xfId="11" applyNumberFormat="1" applyFont="1" applyFill="1" applyAlignment="1"/>
    <xf numFmtId="188" fontId="3" fillId="0" borderId="0" xfId="0" applyNumberFormat="1" applyFont="1" applyFill="1" applyAlignment="1">
      <alignment horizontal="right" vertical="top"/>
    </xf>
    <xf numFmtId="188" fontId="3" fillId="0" borderId="0" xfId="11" applyNumberFormat="1" applyFont="1" applyFill="1" applyAlignment="1">
      <alignment horizontal="center" vertical="top"/>
    </xf>
    <xf numFmtId="188" fontId="3" fillId="0" borderId="1" xfId="11" applyNumberFormat="1" applyFont="1" applyFill="1" applyBorder="1" applyAlignment="1">
      <alignment horizontal="right" vertical="top"/>
    </xf>
    <xf numFmtId="188" fontId="2" fillId="0" borderId="2" xfId="11" applyNumberFormat="1" applyFont="1" applyFill="1" applyBorder="1" applyAlignment="1">
      <alignment horizontal="right" vertical="top"/>
    </xf>
    <xf numFmtId="49" fontId="8" fillId="0" borderId="0" xfId="0" applyNumberFormat="1" applyFont="1" applyFill="1" applyAlignment="1"/>
    <xf numFmtId="49" fontId="3" fillId="0" borderId="0" xfId="0" applyNumberFormat="1" applyFont="1" applyFill="1" applyAlignment="1"/>
    <xf numFmtId="37" fontId="3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/>
    </xf>
    <xf numFmtId="37" fontId="3" fillId="0" borderId="0" xfId="0" applyNumberFormat="1" applyFont="1" applyFill="1" applyAlignment="1">
      <alignment horizontal="center" vertical="top"/>
    </xf>
    <xf numFmtId="187" fontId="3" fillId="0" borderId="0" xfId="11" applyFont="1" applyFill="1" applyAlignment="1">
      <alignment horizontal="right" vertical="top"/>
    </xf>
    <xf numFmtId="37" fontId="3" fillId="0" borderId="0" xfId="11" applyNumberFormat="1" applyFont="1" applyFill="1" applyAlignment="1">
      <alignment horizontal="right" vertical="top"/>
    </xf>
    <xf numFmtId="187" fontId="3" fillId="0" borderId="0" xfId="11" applyFont="1" applyFill="1" applyAlignment="1"/>
    <xf numFmtId="49" fontId="8" fillId="0" borderId="0" xfId="0" quotePrefix="1" applyNumberFormat="1" applyFont="1" applyFill="1" applyAlignment="1">
      <alignment horizontal="center" vertical="top"/>
    </xf>
    <xf numFmtId="37" fontId="3" fillId="0" borderId="0" xfId="0" applyFont="1" applyFill="1" applyAlignment="1">
      <alignment horizontal="left"/>
    </xf>
    <xf numFmtId="188" fontId="3" fillId="0" borderId="0" xfId="11" applyNumberFormat="1" applyFont="1" applyFill="1" applyBorder="1" applyAlignment="1">
      <alignment horizontal="right" vertical="top"/>
    </xf>
    <xf numFmtId="188" fontId="3" fillId="0" borderId="0" xfId="11" quotePrefix="1" applyNumberFormat="1" applyFont="1" applyFill="1" applyBorder="1" applyAlignment="1">
      <alignment horizontal="center" vertical="top"/>
    </xf>
    <xf numFmtId="37" fontId="2" fillId="0" borderId="0" xfId="0" applyNumberFormat="1" applyFont="1" applyFill="1" applyBorder="1" applyAlignment="1">
      <alignment horizontal="right" vertical="top"/>
    </xf>
    <xf numFmtId="37" fontId="2" fillId="0" borderId="0" xfId="0" applyNumberFormat="1" applyFont="1" applyFill="1" applyAlignment="1">
      <alignment horizontal="right" vertical="top"/>
    </xf>
    <xf numFmtId="188" fontId="2" fillId="0" borderId="0" xfId="0" applyNumberFormat="1" applyFont="1" applyFill="1" applyAlignment="1">
      <alignment horizontal="right" vertical="top"/>
    </xf>
    <xf numFmtId="188" fontId="3" fillId="0" borderId="0" xfId="0" applyNumberFormat="1" applyFont="1" applyFill="1" applyBorder="1" applyAlignment="1">
      <alignment horizontal="right" vertical="top"/>
    </xf>
    <xf numFmtId="49" fontId="3" fillId="0" borderId="0" xfId="0" applyNumberFormat="1" applyFont="1" applyFill="1" applyAlignment="1" applyProtection="1">
      <alignment horizontal="left"/>
    </xf>
    <xf numFmtId="37" fontId="3" fillId="0" borderId="0" xfId="0" applyNumberFormat="1" applyFont="1" applyFill="1" applyBorder="1" applyAlignment="1">
      <alignment horizontal="right" vertical="top"/>
    </xf>
    <xf numFmtId="37" fontId="3" fillId="0" borderId="0" xfId="0" applyFont="1" applyFill="1" applyBorder="1" applyAlignment="1">
      <alignment vertical="top"/>
    </xf>
    <xf numFmtId="188" fontId="2" fillId="0" borderId="0" xfId="0" applyNumberFormat="1" applyFont="1" applyFill="1" applyBorder="1" applyAlignment="1">
      <alignment horizontal="right" vertical="top"/>
    </xf>
    <xf numFmtId="37" fontId="3" fillId="0" borderId="0" xfId="0" applyFont="1" applyBorder="1" applyAlignment="1"/>
    <xf numFmtId="188" fontId="3" fillId="0" borderId="3" xfId="0" applyNumberFormat="1" applyFont="1" applyFill="1" applyBorder="1" applyAlignment="1">
      <alignment horizontal="right" vertical="top"/>
    </xf>
    <xf numFmtId="188" fontId="3" fillId="0" borderId="3" xfId="11" applyNumberFormat="1" applyFont="1" applyFill="1" applyBorder="1" applyAlignment="1">
      <alignment horizontal="center" vertical="top"/>
    </xf>
    <xf numFmtId="188" fontId="3" fillId="0" borderId="0" xfId="11" applyNumberFormat="1" applyFont="1" applyFill="1" applyBorder="1" applyAlignment="1">
      <alignment horizontal="center" vertical="top"/>
    </xf>
    <xf numFmtId="188" fontId="3" fillId="0" borderId="3" xfId="11" applyNumberFormat="1" applyFont="1" applyFill="1" applyBorder="1" applyAlignment="1">
      <alignment horizontal="right" vertical="top"/>
    </xf>
    <xf numFmtId="188" fontId="2" fillId="0" borderId="3" xfId="11" applyNumberFormat="1" applyFont="1" applyFill="1" applyBorder="1" applyAlignment="1">
      <alignment horizontal="right" vertical="top"/>
    </xf>
    <xf numFmtId="188" fontId="2" fillId="0" borderId="0" xfId="11" applyNumberFormat="1" applyFont="1" applyFill="1" applyAlignment="1">
      <alignment horizontal="right" vertical="top"/>
    </xf>
    <xf numFmtId="188" fontId="2" fillId="0" borderId="0" xfId="11" applyNumberFormat="1" applyFont="1" applyFill="1" applyBorder="1" applyAlignment="1">
      <alignment horizontal="right" vertical="top"/>
    </xf>
    <xf numFmtId="188" fontId="3" fillId="0" borderId="2" xfId="11" applyNumberFormat="1" applyFont="1" applyFill="1" applyBorder="1" applyAlignment="1">
      <alignment horizontal="right" vertical="top"/>
    </xf>
    <xf numFmtId="189" fontId="3" fillId="0" borderId="0" xfId="0" applyNumberFormat="1" applyFont="1" applyFill="1" applyAlignment="1">
      <alignment horizontal="right" vertical="top"/>
    </xf>
    <xf numFmtId="189" fontId="3" fillId="0" borderId="0" xfId="0" applyNumberFormat="1" applyFont="1" applyFill="1" applyBorder="1" applyAlignment="1">
      <alignment horizontal="right" vertical="top"/>
    </xf>
    <xf numFmtId="187" fontId="3" fillId="0" borderId="0" xfId="11" applyFont="1" applyFill="1" applyBorder="1" applyAlignment="1">
      <alignment horizontal="right" vertical="top"/>
    </xf>
    <xf numFmtId="189" fontId="3" fillId="0" borderId="3" xfId="0" applyNumberFormat="1" applyFont="1" applyFill="1" applyBorder="1" applyAlignment="1">
      <alignment horizontal="right" vertical="top"/>
    </xf>
    <xf numFmtId="37" fontId="3" fillId="0" borderId="3" xfId="0" applyNumberFormat="1" applyFont="1" applyFill="1" applyBorder="1" applyAlignment="1">
      <alignment horizontal="right" vertical="top"/>
    </xf>
    <xf numFmtId="189" fontId="3" fillId="0" borderId="1" xfId="0" applyNumberFormat="1" applyFont="1" applyFill="1" applyBorder="1" applyAlignment="1">
      <alignment horizontal="right" vertical="top"/>
    </xf>
    <xf numFmtId="37" fontId="2" fillId="0" borderId="2" xfId="0" applyNumberFormat="1" applyFont="1" applyFill="1" applyBorder="1" applyAlignment="1">
      <alignment horizontal="right" vertical="top"/>
    </xf>
    <xf numFmtId="187" fontId="2" fillId="0" borderId="0" xfId="11" applyFont="1" applyFill="1" applyBorder="1" applyAlignment="1">
      <alignment horizontal="right" vertical="top"/>
    </xf>
    <xf numFmtId="187" fontId="2" fillId="0" borderId="0" xfId="11" applyFont="1" applyFill="1" applyAlignment="1">
      <alignment horizontal="right" vertical="top"/>
    </xf>
    <xf numFmtId="37" fontId="2" fillId="0" borderId="0" xfId="11" applyNumberFormat="1" applyFont="1" applyFill="1" applyBorder="1" applyAlignment="1">
      <alignment horizontal="right" vertical="top"/>
    </xf>
    <xf numFmtId="37" fontId="3" fillId="0" borderId="0" xfId="11" applyNumberFormat="1" applyFont="1" applyAlignment="1"/>
    <xf numFmtId="187" fontId="3" fillId="0" borderId="0" xfId="11" applyFont="1" applyAlignment="1"/>
    <xf numFmtId="49" fontId="3" fillId="0" borderId="3" xfId="0" quotePrefix="1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37" fontId="3" fillId="0" borderId="0" xfId="0" applyFont="1" applyFill="1" applyAlignment="1">
      <alignment horizontal="right" vertical="top"/>
    </xf>
    <xf numFmtId="187" fontId="3" fillId="0" borderId="0" xfId="11" applyFont="1" applyFill="1" applyAlignment="1">
      <alignment horizontal="center"/>
    </xf>
    <xf numFmtId="188" fontId="3" fillId="0" borderId="0" xfId="11" applyNumberFormat="1" applyFont="1" applyFill="1" applyAlignment="1">
      <alignment horizontal="center"/>
    </xf>
    <xf numFmtId="187" fontId="3" fillId="0" borderId="0" xfId="0" applyNumberFormat="1" applyFont="1" applyFill="1" applyBorder="1" applyAlignment="1">
      <alignment horizontal="right" vertical="top"/>
    </xf>
    <xf numFmtId="187" fontId="3" fillId="0" borderId="0" xfId="0" applyNumberFormat="1" applyFont="1" applyFill="1" applyAlignment="1">
      <alignment horizontal="right" vertical="top"/>
    </xf>
    <xf numFmtId="188" fontId="3" fillId="0" borderId="4" xfId="0" applyNumberFormat="1" applyFont="1" applyFill="1" applyBorder="1" applyAlignment="1">
      <alignment horizontal="right" vertical="top"/>
    </xf>
    <xf numFmtId="188" fontId="3" fillId="0" borderId="3" xfId="11" applyNumberFormat="1" applyFont="1" applyFill="1" applyBorder="1" applyAlignment="1">
      <alignment horizontal="center"/>
    </xf>
    <xf numFmtId="188" fontId="2" fillId="0" borderId="5" xfId="11" applyNumberFormat="1" applyFont="1" applyFill="1" applyBorder="1" applyAlignment="1">
      <alignment horizontal="right" vertical="top"/>
    </xf>
    <xf numFmtId="188" fontId="2" fillId="0" borderId="5" xfId="0" applyNumberFormat="1" applyFont="1" applyFill="1" applyBorder="1" applyAlignment="1">
      <alignment horizontal="right" vertical="top"/>
    </xf>
    <xf numFmtId="188" fontId="3" fillId="0" borderId="0" xfId="11" applyNumberFormat="1" applyFont="1" applyFill="1" applyBorder="1" applyAlignment="1"/>
    <xf numFmtId="187" fontId="2" fillId="0" borderId="2" xfId="11" applyFont="1" applyFill="1" applyBorder="1" applyAlignment="1">
      <alignment horizontal="right" vertical="top"/>
    </xf>
    <xf numFmtId="187" fontId="2" fillId="0" borderId="2" xfId="0" applyNumberFormat="1" applyFont="1" applyFill="1" applyBorder="1" applyAlignment="1">
      <alignment horizontal="right" vertical="top"/>
    </xf>
    <xf numFmtId="39" fontId="2" fillId="0" borderId="0" xfId="0" applyNumberFormat="1" applyFont="1" applyFill="1" applyBorder="1" applyAlignment="1">
      <alignment horizontal="right" vertical="top"/>
    </xf>
    <xf numFmtId="187" fontId="2" fillId="0" borderId="0" xfId="0" applyNumberFormat="1" applyFont="1" applyFill="1" applyBorder="1" applyAlignment="1">
      <alignment horizontal="right" vertical="top"/>
    </xf>
    <xf numFmtId="189" fontId="3" fillId="0" borderId="0" xfId="0" applyNumberFormat="1" applyFont="1" applyFill="1" applyBorder="1" applyAlignment="1">
      <alignment horizontal="center" vertical="top"/>
    </xf>
    <xf numFmtId="189" fontId="2" fillId="0" borderId="0" xfId="0" applyNumberFormat="1" applyFont="1" applyFill="1" applyBorder="1" applyAlignment="1">
      <alignment horizontal="right" vertical="top"/>
    </xf>
    <xf numFmtId="189" fontId="2" fillId="0" borderId="0" xfId="0" applyNumberFormat="1" applyFont="1" applyFill="1" applyBorder="1" applyAlignment="1">
      <alignment horizontal="center" vertical="top"/>
    </xf>
    <xf numFmtId="37" fontId="8" fillId="0" borderId="0" xfId="0" applyFont="1" applyFill="1" applyAlignment="1">
      <alignment vertical="top"/>
    </xf>
    <xf numFmtId="188" fontId="2" fillId="0" borderId="1" xfId="0" applyNumberFormat="1" applyFont="1" applyFill="1" applyBorder="1" applyAlignment="1">
      <alignment horizontal="right" vertical="top"/>
    </xf>
    <xf numFmtId="189" fontId="2" fillId="0" borderId="5" xfId="0" applyNumberFormat="1" applyFont="1" applyFill="1" applyBorder="1" applyAlignment="1">
      <alignment horizontal="right" vertical="top"/>
    </xf>
    <xf numFmtId="37" fontId="15" fillId="0" borderId="0" xfId="0" applyFont="1" applyFill="1" applyBorder="1" applyAlignment="1">
      <alignment vertical="top"/>
    </xf>
    <xf numFmtId="37" fontId="3" fillId="0" borderId="0" xfId="0" applyFont="1" applyFill="1" applyBorder="1"/>
    <xf numFmtId="37" fontId="3" fillId="2" borderId="0" xfId="0" applyFont="1" applyFill="1" applyBorder="1" applyAlignment="1"/>
    <xf numFmtId="49" fontId="8" fillId="2" borderId="0" xfId="0" applyNumberFormat="1" applyFont="1" applyFill="1" applyBorder="1" applyAlignment="1">
      <alignment horizontal="center" vertical="top"/>
    </xf>
    <xf numFmtId="37" fontId="3" fillId="2" borderId="0" xfId="0" applyFont="1" applyFill="1" applyBorder="1" applyAlignment="1">
      <alignment horizontal="center" vertical="top"/>
    </xf>
    <xf numFmtId="188" fontId="3" fillId="2" borderId="0" xfId="11" applyNumberFormat="1" applyFont="1" applyFill="1" applyBorder="1"/>
    <xf numFmtId="37" fontId="3" fillId="2" borderId="0" xfId="0" applyFont="1" applyFill="1" applyBorder="1"/>
    <xf numFmtId="37" fontId="3" fillId="2" borderId="0" xfId="0" applyFont="1" applyFill="1" applyAlignment="1"/>
    <xf numFmtId="188" fontId="3" fillId="2" borderId="0" xfId="11" applyNumberFormat="1" applyFont="1" applyFill="1" applyBorder="1" applyAlignment="1">
      <alignment horizontal="right" vertical="top"/>
    </xf>
    <xf numFmtId="188" fontId="3" fillId="2" borderId="0" xfId="0" applyNumberFormat="1" applyFont="1" applyFill="1" applyBorder="1" applyAlignment="1">
      <alignment horizontal="right" vertical="top"/>
    </xf>
    <xf numFmtId="188" fontId="3" fillId="2" borderId="0" xfId="11" applyNumberFormat="1" applyFont="1" applyFill="1" applyBorder="1" applyAlignment="1">
      <alignment horizontal="center" vertical="top"/>
    </xf>
    <xf numFmtId="37" fontId="3" fillId="0" borderId="0" xfId="0" applyFont="1" applyFill="1" applyBorder="1" applyAlignment="1"/>
    <xf numFmtId="49" fontId="8" fillId="0" borderId="0" xfId="0" applyNumberFormat="1" applyFont="1" applyFill="1" applyBorder="1" applyAlignment="1"/>
    <xf numFmtId="37" fontId="15" fillId="0" borderId="0" xfId="0" applyFont="1" applyFill="1" applyAlignment="1">
      <alignment horizontal="center"/>
    </xf>
    <xf numFmtId="37" fontId="2" fillId="0" borderId="0" xfId="0" applyFont="1" applyFill="1" applyBorder="1" applyAlignment="1">
      <alignment horizontal="right"/>
    </xf>
    <xf numFmtId="37" fontId="2" fillId="0" borderId="0" xfId="0" applyFont="1" applyFill="1" applyAlignment="1">
      <alignment horizontal="right"/>
    </xf>
    <xf numFmtId="37" fontId="3" fillId="0" borderId="0" xfId="0" applyFont="1" applyFill="1" applyAlignment="1">
      <alignment horizontal="right"/>
    </xf>
    <xf numFmtId="37" fontId="3" fillId="0" borderId="0" xfId="0" applyFont="1" applyFill="1" applyAlignment="1">
      <alignment horizontal="center"/>
    </xf>
    <xf numFmtId="37" fontId="15" fillId="0" borderId="0" xfId="0" applyFont="1" applyFill="1" applyBorder="1" applyAlignment="1">
      <alignment horizontal="center"/>
    </xf>
    <xf numFmtId="37" fontId="2" fillId="0" borderId="0" xfId="0" applyFont="1" applyFill="1" applyBorder="1" applyAlignment="1">
      <alignment horizontal="center"/>
    </xf>
    <xf numFmtId="37" fontId="3" fillId="0" borderId="0" xfId="0" applyFont="1" applyFill="1" applyBorder="1" applyAlignment="1">
      <alignment horizontal="center"/>
    </xf>
    <xf numFmtId="0" fontId="3" fillId="0" borderId="0" xfId="0" applyNumberFormat="1" applyFont="1" applyFill="1" applyAlignment="1">
      <alignment horizontal="center"/>
    </xf>
    <xf numFmtId="37" fontId="3" fillId="0" borderId="3" xfId="0" applyFont="1" applyFill="1" applyBorder="1" applyAlignment="1">
      <alignment horizontal="center"/>
    </xf>
    <xf numFmtId="37" fontId="8" fillId="0" borderId="0" xfId="0" applyFont="1" applyFill="1" applyBorder="1" applyAlignment="1">
      <alignment horizontal="center"/>
    </xf>
    <xf numFmtId="188" fontId="3" fillId="0" borderId="0" xfId="11" applyNumberFormat="1" applyFont="1" applyFill="1" applyBorder="1" applyAlignment="1">
      <alignment horizontal="right"/>
    </xf>
    <xf numFmtId="188" fontId="2" fillId="0" borderId="0" xfId="11" applyNumberFormat="1" applyFont="1" applyFill="1" applyBorder="1" applyAlignment="1">
      <alignment horizontal="right"/>
    </xf>
    <xf numFmtId="188" fontId="2" fillId="0" borderId="0" xfId="11" applyNumberFormat="1" applyFont="1" applyFill="1" applyAlignment="1">
      <alignment horizontal="right"/>
    </xf>
    <xf numFmtId="188" fontId="3" fillId="0" borderId="0" xfId="11" applyNumberFormat="1" applyFont="1" applyFill="1" applyAlignment="1">
      <alignment horizontal="right"/>
    </xf>
    <xf numFmtId="188" fontId="3" fillId="0" borderId="3" xfId="11" applyNumberFormat="1" applyFont="1" applyFill="1" applyBorder="1" applyAlignment="1">
      <alignment horizontal="right"/>
    </xf>
    <xf numFmtId="188" fontId="3" fillId="0" borderId="1" xfId="11" applyNumberFormat="1" applyFont="1" applyFill="1" applyBorder="1" applyAlignment="1">
      <alignment horizontal="right"/>
    </xf>
    <xf numFmtId="188" fontId="3" fillId="0" borderId="4" xfId="11" applyNumberFormat="1" applyFont="1" applyFill="1" applyBorder="1" applyAlignment="1">
      <alignment horizontal="right"/>
    </xf>
    <xf numFmtId="190" fontId="2" fillId="0" borderId="5" xfId="0" applyNumberFormat="1" applyFont="1" applyFill="1" applyBorder="1" applyAlignment="1">
      <alignment horizontal="right" vertical="top"/>
    </xf>
    <xf numFmtId="190" fontId="2" fillId="0" borderId="0" xfId="11" applyNumberFormat="1" applyFont="1" applyFill="1" applyBorder="1" applyAlignment="1">
      <alignment horizontal="right"/>
    </xf>
    <xf numFmtId="190" fontId="2" fillId="0" borderId="0" xfId="11" applyNumberFormat="1" applyFont="1" applyFill="1" applyAlignment="1">
      <alignment horizontal="right"/>
    </xf>
    <xf numFmtId="188" fontId="2" fillId="0" borderId="2" xfId="11" applyNumberFormat="1" applyFont="1" applyFill="1" applyBorder="1" applyAlignment="1">
      <alignment horizontal="right"/>
    </xf>
    <xf numFmtId="188" fontId="3" fillId="0" borderId="0" xfId="9" applyNumberFormat="1" applyFont="1" applyFill="1" applyAlignment="1">
      <alignment horizontal="center"/>
    </xf>
    <xf numFmtId="37" fontId="16" fillId="0" borderId="0" xfId="0" applyFont="1" applyFill="1"/>
    <xf numFmtId="37" fontId="3" fillId="0" borderId="4" xfId="0" applyFont="1" applyFill="1" applyBorder="1" applyAlignment="1">
      <alignment horizontal="center"/>
    </xf>
    <xf numFmtId="188" fontId="8" fillId="0" borderId="0" xfId="11" applyNumberFormat="1" applyFont="1" applyFill="1" applyBorder="1" applyAlignment="1">
      <alignment horizontal="center"/>
    </xf>
    <xf numFmtId="188" fontId="8" fillId="0" borderId="0" xfId="11" applyNumberFormat="1" applyFont="1" applyFill="1" applyAlignment="1">
      <alignment horizontal="center"/>
    </xf>
    <xf numFmtId="188" fontId="3" fillId="0" borderId="0" xfId="5" applyNumberFormat="1" applyFont="1" applyFill="1" applyBorder="1" applyAlignment="1">
      <alignment horizontal="right"/>
    </xf>
    <xf numFmtId="188" fontId="2" fillId="0" borderId="1" xfId="11" applyNumberFormat="1" applyFont="1" applyFill="1" applyBorder="1" applyAlignment="1">
      <alignment horizontal="right"/>
    </xf>
    <xf numFmtId="37" fontId="8" fillId="0" borderId="0" xfId="0" applyFont="1" applyFill="1" applyAlignment="1"/>
    <xf numFmtId="188" fontId="3" fillId="0" borderId="0" xfId="5" applyNumberFormat="1" applyFont="1" applyFill="1" applyBorder="1" applyAlignment="1">
      <alignment horizontal="center"/>
    </xf>
    <xf numFmtId="37" fontId="8" fillId="0" borderId="0" xfId="0" quotePrefix="1" applyFont="1" applyFill="1" applyAlignment="1">
      <alignment horizontal="center"/>
    </xf>
    <xf numFmtId="187" fontId="3" fillId="0" borderId="1" xfId="11" applyFont="1" applyFill="1" applyBorder="1" applyAlignment="1">
      <alignment horizontal="right"/>
    </xf>
    <xf numFmtId="189" fontId="6" fillId="0" borderId="0" xfId="11" applyNumberFormat="1" applyFont="1" applyFill="1" applyBorder="1" applyAlignment="1">
      <alignment horizontal="right" vertical="top"/>
    </xf>
    <xf numFmtId="49" fontId="3" fillId="0" borderId="0" xfId="0" applyNumberFormat="1" applyFont="1" applyFill="1" applyAlignment="1">
      <alignment horizontal="center"/>
    </xf>
    <xf numFmtId="37" fontId="3" fillId="0" borderId="0" xfId="0" quotePrefix="1" applyFont="1" applyFill="1" applyAlignment="1"/>
    <xf numFmtId="37" fontId="3" fillId="0" borderId="0" xfId="0" applyFont="1" applyFill="1" applyAlignment="1">
      <alignment horizontal="left" indent="1"/>
    </xf>
    <xf numFmtId="37" fontId="2" fillId="0" borderId="3" xfId="0" applyFont="1" applyFill="1" applyBorder="1" applyAlignment="1">
      <alignment horizontal="center"/>
    </xf>
    <xf numFmtId="37" fontId="2" fillId="0" borderId="3" xfId="0" applyFont="1" applyBorder="1" applyAlignment="1">
      <alignment horizontal="center"/>
    </xf>
    <xf numFmtId="37" fontId="8" fillId="0" borderId="0" xfId="0" applyFont="1" applyFill="1" applyBorder="1" applyAlignment="1">
      <alignment horizontal="center" vertical="top"/>
    </xf>
    <xf numFmtId="37" fontId="3" fillId="0" borderId="3" xfId="0" applyFont="1" applyFill="1" applyBorder="1" applyAlignment="1">
      <alignment horizontal="center"/>
    </xf>
    <xf numFmtId="37" fontId="8" fillId="0" borderId="0" xfId="0" applyFont="1" applyFill="1" applyAlignment="1">
      <alignment horizontal="center"/>
    </xf>
    <xf numFmtId="37" fontId="6" fillId="0" borderId="3" xfId="0" applyFont="1" applyFill="1" applyBorder="1" applyAlignment="1">
      <alignment horizontal="center"/>
    </xf>
  </cellXfs>
  <cellStyles count="12">
    <cellStyle name="Comma" xfId="11" builtinId="3"/>
    <cellStyle name="Comma 10" xfId="1"/>
    <cellStyle name="Comma 10 2" xfId="2"/>
    <cellStyle name="Comma 2" xfId="3"/>
    <cellStyle name="Comma 2 2" xfId="4"/>
    <cellStyle name="Comma 3" xfId="5"/>
    <cellStyle name="Normal" xfId="0" builtinId="0"/>
    <cellStyle name="Normal - Style2" xfId="6"/>
    <cellStyle name="Normal 2 2" xfId="7"/>
    <cellStyle name="Normal 36" xfId="8"/>
    <cellStyle name="Normal_Thai GAAP 1st qtr 2011 PLC IFS (Eng) 27 Mar" xfId="9"/>
    <cellStyle name="Percent 10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SI%20FS2%20Draft%20Final.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SH-Conso"/>
      <sheetName val="SH-Sep"/>
      <sheetName val="CF"/>
    </sheetNames>
    <sheetDataSet>
      <sheetData sheetId="0">
        <row r="10">
          <cell r="J10">
            <v>356536202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view="pageBreakPreview" zoomScale="90" zoomScaleNormal="80" zoomScaleSheetLayoutView="90" workbookViewId="0">
      <selection activeCell="D18" sqref="D18"/>
    </sheetView>
  </sheetViews>
  <sheetFormatPr defaultColWidth="9.140625" defaultRowHeight="23.25" x14ac:dyDescent="0.5"/>
  <cols>
    <col min="1" max="1" width="47.42578125" style="92" customWidth="1"/>
    <col min="2" max="2" width="7.5703125" style="91" customWidth="1"/>
    <col min="3" max="3" width="3.5703125" style="92" customWidth="1"/>
    <col min="4" max="4" width="17.28515625" style="93" customWidth="1"/>
    <col min="5" max="5" width="1.140625" style="92" customWidth="1"/>
    <col min="6" max="6" width="17.140625" style="92" customWidth="1"/>
    <col min="7" max="7" width="1" style="92" customWidth="1"/>
    <col min="8" max="8" width="16.42578125" style="94" customWidth="1"/>
    <col min="9" max="9" width="1.5703125" style="94" customWidth="1"/>
    <col min="10" max="10" width="16.85546875" style="94" customWidth="1"/>
    <col min="11" max="11" width="1.28515625" style="92" customWidth="1"/>
    <col min="12" max="16384" width="9.140625" style="92"/>
  </cols>
  <sheetData>
    <row r="1" spans="1:10" x14ac:dyDescent="0.5">
      <c r="A1" s="68" t="s">
        <v>211</v>
      </c>
    </row>
    <row r="2" spans="1:10" x14ac:dyDescent="0.5">
      <c r="A2" s="68" t="s">
        <v>150</v>
      </c>
    </row>
    <row r="3" spans="1:10" x14ac:dyDescent="0.5">
      <c r="A3" s="68" t="s">
        <v>187</v>
      </c>
    </row>
    <row r="4" spans="1:10" x14ac:dyDescent="0.5">
      <c r="A4" s="68"/>
    </row>
    <row r="5" spans="1:10" x14ac:dyDescent="0.5">
      <c r="A5" s="68"/>
      <c r="J5" s="95" t="s">
        <v>196</v>
      </c>
    </row>
    <row r="6" spans="1:10" x14ac:dyDescent="0.5">
      <c r="A6" s="96"/>
      <c r="B6" s="97"/>
      <c r="C6" s="98"/>
      <c r="D6" s="234" t="s">
        <v>65</v>
      </c>
      <c r="E6" s="234"/>
      <c r="F6" s="234"/>
      <c r="H6" s="235" t="s">
        <v>66</v>
      </c>
      <c r="I6" s="235"/>
      <c r="J6" s="235"/>
    </row>
    <row r="7" spans="1:10" x14ac:dyDescent="0.5">
      <c r="A7" s="68" t="s">
        <v>23</v>
      </c>
      <c r="B7" s="99" t="s">
        <v>69</v>
      </c>
      <c r="C7" s="98"/>
      <c r="D7" s="100" t="s">
        <v>68</v>
      </c>
      <c r="E7" s="101"/>
      <c r="F7" s="102" t="s">
        <v>67</v>
      </c>
      <c r="G7" s="101"/>
      <c r="H7" s="100" t="s">
        <v>68</v>
      </c>
      <c r="I7" s="101"/>
      <c r="J7" s="102" t="s">
        <v>67</v>
      </c>
    </row>
    <row r="8" spans="1:10" x14ac:dyDescent="0.5">
      <c r="B8" s="92"/>
      <c r="C8" s="98"/>
      <c r="D8" s="103"/>
      <c r="E8" s="101"/>
      <c r="F8" s="104"/>
      <c r="G8" s="101"/>
      <c r="H8" s="103"/>
      <c r="I8" s="101"/>
      <c r="J8" s="104"/>
    </row>
    <row r="9" spans="1:10" x14ac:dyDescent="0.5">
      <c r="A9" s="105" t="s">
        <v>24</v>
      </c>
      <c r="B9" s="106"/>
      <c r="C9" s="107"/>
      <c r="E9" s="108"/>
      <c r="F9" s="108"/>
      <c r="G9" s="108"/>
      <c r="H9" s="109"/>
      <c r="I9" s="109"/>
      <c r="J9" s="109"/>
    </row>
    <row r="10" spans="1:10" x14ac:dyDescent="0.5">
      <c r="A10" s="110" t="s">
        <v>25</v>
      </c>
      <c r="B10" s="111" t="s">
        <v>13</v>
      </c>
      <c r="C10" s="112"/>
      <c r="D10" s="113">
        <v>1558770463</v>
      </c>
      <c r="E10" s="113"/>
      <c r="F10" s="113">
        <v>425055579</v>
      </c>
      <c r="G10" s="113"/>
      <c r="H10" s="113">
        <v>1472841805</v>
      </c>
      <c r="I10" s="113"/>
      <c r="J10" s="113">
        <v>356536202</v>
      </c>
    </row>
    <row r="11" spans="1:10" x14ac:dyDescent="0.5">
      <c r="A11" s="110" t="s">
        <v>26</v>
      </c>
      <c r="B11" s="111" t="s">
        <v>14</v>
      </c>
      <c r="C11" s="112"/>
      <c r="D11" s="113">
        <v>1205026297</v>
      </c>
      <c r="E11" s="113"/>
      <c r="F11" s="113">
        <v>1504398854</v>
      </c>
      <c r="G11" s="113"/>
      <c r="H11" s="113">
        <v>1169968722</v>
      </c>
      <c r="I11" s="113"/>
      <c r="J11" s="113">
        <v>1475555532</v>
      </c>
    </row>
    <row r="12" spans="1:10" x14ac:dyDescent="0.5">
      <c r="A12" s="110" t="s">
        <v>177</v>
      </c>
      <c r="B12" s="111" t="s">
        <v>12</v>
      </c>
      <c r="C12" s="112"/>
      <c r="D12" s="113">
        <v>270308689</v>
      </c>
      <c r="E12" s="113"/>
      <c r="F12" s="113">
        <v>267707207</v>
      </c>
      <c r="G12" s="113"/>
      <c r="H12" s="113">
        <v>305068943</v>
      </c>
      <c r="I12" s="113"/>
      <c r="J12" s="113">
        <v>281248152</v>
      </c>
    </row>
    <row r="13" spans="1:10" x14ac:dyDescent="0.5">
      <c r="A13" s="110" t="s">
        <v>27</v>
      </c>
      <c r="B13" s="111" t="s">
        <v>15</v>
      </c>
      <c r="C13" s="112"/>
      <c r="D13" s="113">
        <v>7368319367</v>
      </c>
      <c r="E13" s="113"/>
      <c r="F13" s="113">
        <v>6509746594</v>
      </c>
      <c r="G13" s="113"/>
      <c r="H13" s="113">
        <v>7357377713</v>
      </c>
      <c r="I13" s="113"/>
      <c r="J13" s="113">
        <v>6496264617</v>
      </c>
    </row>
    <row r="14" spans="1:10" x14ac:dyDescent="0.5">
      <c r="A14" s="110" t="s">
        <v>28</v>
      </c>
      <c r="B14" s="111"/>
      <c r="C14" s="112"/>
      <c r="D14" s="113">
        <v>910982488</v>
      </c>
      <c r="E14" s="113"/>
      <c r="F14" s="113">
        <v>987973667</v>
      </c>
      <c r="G14" s="113"/>
      <c r="H14" s="113">
        <v>852194922</v>
      </c>
      <c r="I14" s="113"/>
      <c r="J14" s="113">
        <v>944096520</v>
      </c>
    </row>
    <row r="15" spans="1:10" x14ac:dyDescent="0.5">
      <c r="A15" s="110" t="s">
        <v>151</v>
      </c>
      <c r="B15" s="111"/>
      <c r="C15" s="112"/>
      <c r="D15" s="113"/>
      <c r="E15" s="113"/>
      <c r="F15" s="113"/>
      <c r="G15" s="113"/>
      <c r="H15" s="113"/>
      <c r="I15" s="113"/>
      <c r="J15" s="113"/>
    </row>
    <row r="16" spans="1:10" x14ac:dyDescent="0.5">
      <c r="A16" s="110" t="s">
        <v>29</v>
      </c>
      <c r="B16" s="111" t="s">
        <v>232</v>
      </c>
      <c r="C16" s="112"/>
      <c r="D16" s="113">
        <v>0</v>
      </c>
      <c r="E16" s="113"/>
      <c r="F16" s="113">
        <v>0</v>
      </c>
      <c r="G16" s="113"/>
      <c r="H16" s="113">
        <v>0</v>
      </c>
      <c r="I16" s="113"/>
      <c r="J16" s="113">
        <v>0</v>
      </c>
    </row>
    <row r="17" spans="1:11" x14ac:dyDescent="0.5">
      <c r="A17" s="69" t="s">
        <v>30</v>
      </c>
      <c r="B17" s="111"/>
      <c r="C17" s="112"/>
      <c r="D17" s="114">
        <f>SUM(D10:D16)</f>
        <v>11313407304</v>
      </c>
      <c r="E17" s="113"/>
      <c r="F17" s="114">
        <f>SUM(F10:F16)</f>
        <v>9694881901</v>
      </c>
      <c r="G17" s="113"/>
      <c r="H17" s="114">
        <f>SUM(H10:H16)</f>
        <v>11157452105</v>
      </c>
      <c r="I17" s="113"/>
      <c r="J17" s="114">
        <f>SUM(J10:J16)</f>
        <v>9553701023</v>
      </c>
    </row>
    <row r="18" spans="1:11" x14ac:dyDescent="0.5">
      <c r="A18" s="110" t="s">
        <v>3</v>
      </c>
      <c r="B18" s="111"/>
      <c r="C18" s="112"/>
      <c r="D18" s="109"/>
      <c r="E18" s="109"/>
      <c r="F18" s="109"/>
      <c r="G18" s="109"/>
      <c r="H18" s="109"/>
      <c r="I18" s="109"/>
      <c r="J18" s="109"/>
    </row>
    <row r="19" spans="1:11" x14ac:dyDescent="0.5">
      <c r="A19" s="115" t="s">
        <v>31</v>
      </c>
      <c r="B19" s="111"/>
      <c r="C19" s="112"/>
      <c r="E19" s="109"/>
      <c r="F19" s="109"/>
      <c r="G19" s="109"/>
      <c r="H19" s="109"/>
      <c r="I19" s="109"/>
      <c r="J19" s="109"/>
    </row>
    <row r="20" spans="1:11" x14ac:dyDescent="0.5">
      <c r="A20" s="110" t="s">
        <v>32</v>
      </c>
      <c r="B20" s="111" t="s">
        <v>16</v>
      </c>
      <c r="C20" s="112"/>
      <c r="D20" s="116">
        <v>56807634</v>
      </c>
      <c r="E20" s="109"/>
      <c r="F20" s="93">
        <v>4683334</v>
      </c>
      <c r="G20" s="117">
        <v>0</v>
      </c>
      <c r="H20" s="117">
        <v>35784832</v>
      </c>
      <c r="I20" s="117"/>
      <c r="J20" s="117">
        <v>0</v>
      </c>
    </row>
    <row r="21" spans="1:11" x14ac:dyDescent="0.5">
      <c r="A21" s="110" t="s">
        <v>33</v>
      </c>
      <c r="B21" s="111" t="s">
        <v>17</v>
      </c>
      <c r="C21" s="112"/>
      <c r="D21" s="117">
        <v>0</v>
      </c>
      <c r="E21" s="117">
        <v>0</v>
      </c>
      <c r="F21" s="117">
        <v>0</v>
      </c>
      <c r="G21" s="109"/>
      <c r="H21" s="109">
        <v>278999930</v>
      </c>
      <c r="I21" s="109"/>
      <c r="J21" s="109">
        <v>278999930</v>
      </c>
    </row>
    <row r="22" spans="1:11" x14ac:dyDescent="0.5">
      <c r="A22" s="110" t="s">
        <v>34</v>
      </c>
      <c r="B22" s="111" t="s">
        <v>20</v>
      </c>
      <c r="C22" s="112"/>
      <c r="D22" s="118">
        <v>2709650450</v>
      </c>
      <c r="E22" s="113"/>
      <c r="F22" s="118">
        <v>2706332473</v>
      </c>
      <c r="G22" s="113"/>
      <c r="H22" s="113">
        <v>3159668346</v>
      </c>
      <c r="I22" s="109"/>
      <c r="J22" s="109">
        <v>3159668346</v>
      </c>
      <c r="K22" s="93"/>
    </row>
    <row r="23" spans="1:11" x14ac:dyDescent="0.5">
      <c r="A23" s="110" t="s">
        <v>35</v>
      </c>
      <c r="B23" s="111" t="s">
        <v>19</v>
      </c>
      <c r="C23" s="112"/>
      <c r="D23" s="113">
        <v>0</v>
      </c>
      <c r="E23" s="113">
        <v>0</v>
      </c>
      <c r="F23" s="117">
        <v>0</v>
      </c>
      <c r="G23" s="113">
        <v>0</v>
      </c>
      <c r="H23" s="113">
        <v>0</v>
      </c>
      <c r="I23" s="117"/>
      <c r="J23" s="117">
        <v>0</v>
      </c>
    </row>
    <row r="24" spans="1:11" x14ac:dyDescent="0.5">
      <c r="A24" s="110" t="s">
        <v>36</v>
      </c>
      <c r="B24" s="111" t="s">
        <v>188</v>
      </c>
      <c r="C24" s="112"/>
      <c r="D24" s="113">
        <v>11302042288</v>
      </c>
      <c r="E24" s="113"/>
      <c r="F24" s="109">
        <v>11634087178</v>
      </c>
      <c r="G24" s="113"/>
      <c r="H24" s="113">
        <v>9902762583</v>
      </c>
      <c r="I24" s="109"/>
      <c r="J24" s="109">
        <v>10153951005</v>
      </c>
    </row>
    <row r="25" spans="1:11" x14ac:dyDescent="0.5">
      <c r="A25" s="110" t="s">
        <v>37</v>
      </c>
      <c r="B25" s="121"/>
      <c r="C25" s="112"/>
      <c r="D25" s="113">
        <v>128555280</v>
      </c>
      <c r="E25" s="113"/>
      <c r="F25" s="109">
        <v>142487575</v>
      </c>
      <c r="G25" s="118"/>
      <c r="H25" s="113">
        <v>122571280</v>
      </c>
      <c r="I25" s="109"/>
      <c r="J25" s="109">
        <v>133042950</v>
      </c>
      <c r="K25" s="109"/>
    </row>
    <row r="26" spans="1:11" x14ac:dyDescent="0.5">
      <c r="A26" s="110" t="s">
        <v>38</v>
      </c>
      <c r="B26" s="111" t="s">
        <v>21</v>
      </c>
      <c r="C26" s="112"/>
      <c r="D26" s="113">
        <v>17853344</v>
      </c>
      <c r="E26" s="113"/>
      <c r="F26" s="109">
        <v>25666845</v>
      </c>
      <c r="G26" s="118"/>
      <c r="H26" s="113">
        <v>0</v>
      </c>
      <c r="I26" s="117"/>
      <c r="J26" s="117">
        <v>0</v>
      </c>
    </row>
    <row r="27" spans="1:11" x14ac:dyDescent="0.5">
      <c r="A27" s="110" t="s">
        <v>39</v>
      </c>
      <c r="B27" s="111"/>
      <c r="C27" s="112"/>
      <c r="D27" s="113">
        <v>9437209</v>
      </c>
      <c r="E27" s="113"/>
      <c r="F27" s="109">
        <v>19735808</v>
      </c>
      <c r="G27" s="113"/>
      <c r="H27" s="113">
        <v>7975849</v>
      </c>
      <c r="I27" s="109"/>
      <c r="J27" s="109">
        <v>17810487</v>
      </c>
    </row>
    <row r="28" spans="1:11" x14ac:dyDescent="0.5">
      <c r="A28" s="69" t="s">
        <v>40</v>
      </c>
      <c r="B28" s="111"/>
      <c r="C28" s="112"/>
      <c r="D28" s="119">
        <f>SUM(D20:D27)</f>
        <v>14224346205</v>
      </c>
      <c r="E28" s="113"/>
      <c r="F28" s="119">
        <f>SUM(F20:F27)</f>
        <v>14532993213</v>
      </c>
      <c r="G28" s="113"/>
      <c r="H28" s="119">
        <f>SUM(H20:H27)</f>
        <v>13507762820</v>
      </c>
      <c r="I28" s="113"/>
      <c r="J28" s="119">
        <f>SUM(J20:J27)</f>
        <v>13743472718</v>
      </c>
    </row>
    <row r="29" spans="1:11" x14ac:dyDescent="0.5">
      <c r="A29" s="110"/>
      <c r="B29" s="111"/>
      <c r="C29" s="112"/>
      <c r="D29" s="113"/>
      <c r="E29" s="113"/>
      <c r="F29" s="113"/>
      <c r="G29" s="113"/>
      <c r="H29" s="113"/>
      <c r="I29" s="113"/>
      <c r="J29" s="113"/>
    </row>
    <row r="30" spans="1:11" ht="24" thickBot="1" x14ac:dyDescent="0.55000000000000004">
      <c r="A30" s="69" t="s">
        <v>41</v>
      </c>
      <c r="B30" s="111"/>
      <c r="C30" s="112"/>
      <c r="D30" s="120">
        <f>D17+D28</f>
        <v>25537753509</v>
      </c>
      <c r="E30" s="113"/>
      <c r="F30" s="120">
        <f>F17+F28</f>
        <v>24227875114</v>
      </c>
      <c r="G30" s="113"/>
      <c r="H30" s="120">
        <f>H17+H28</f>
        <v>24665214925</v>
      </c>
      <c r="I30" s="113"/>
      <c r="J30" s="120">
        <f>J17+J28</f>
        <v>23297173741</v>
      </c>
    </row>
    <row r="31" spans="1:11" ht="24" thickTop="1" x14ac:dyDescent="0.5">
      <c r="A31" s="93"/>
      <c r="B31" s="121"/>
      <c r="C31" s="93"/>
      <c r="D31" s="94"/>
      <c r="E31" s="94"/>
      <c r="F31" s="94"/>
      <c r="G31" s="94"/>
    </row>
    <row r="32" spans="1:11" x14ac:dyDescent="0.5">
      <c r="A32" s="68" t="s">
        <v>211</v>
      </c>
      <c r="B32" s="121"/>
      <c r="C32" s="93"/>
      <c r="E32" s="93"/>
      <c r="F32" s="93"/>
      <c r="G32" s="93"/>
    </row>
    <row r="33" spans="1:11" x14ac:dyDescent="0.5">
      <c r="A33" s="68" t="s">
        <v>150</v>
      </c>
      <c r="B33" s="121"/>
      <c r="C33" s="93"/>
      <c r="E33" s="93"/>
      <c r="F33" s="93"/>
      <c r="G33" s="93"/>
    </row>
    <row r="34" spans="1:11" x14ac:dyDescent="0.5">
      <c r="A34" s="68" t="s">
        <v>187</v>
      </c>
      <c r="B34" s="121"/>
      <c r="C34" s="93"/>
      <c r="E34" s="93"/>
      <c r="F34" s="93"/>
      <c r="G34" s="93"/>
    </row>
    <row r="35" spans="1:11" x14ac:dyDescent="0.5">
      <c r="A35" s="68"/>
      <c r="B35" s="121"/>
      <c r="C35" s="93"/>
      <c r="E35" s="93"/>
      <c r="F35" s="93"/>
      <c r="G35" s="93"/>
    </row>
    <row r="36" spans="1:11" x14ac:dyDescent="0.5">
      <c r="A36" s="5"/>
      <c r="B36" s="121"/>
      <c r="C36" s="93"/>
      <c r="J36" s="95" t="s">
        <v>196</v>
      </c>
    </row>
    <row r="37" spans="1:11" x14ac:dyDescent="0.5">
      <c r="A37" s="110"/>
      <c r="B37" s="122"/>
      <c r="C37" s="123"/>
      <c r="D37" s="234" t="s">
        <v>65</v>
      </c>
      <c r="E37" s="234"/>
      <c r="F37" s="234"/>
      <c r="H37" s="235" t="s">
        <v>66</v>
      </c>
      <c r="I37" s="235"/>
      <c r="J37" s="235"/>
    </row>
    <row r="38" spans="1:11" x14ac:dyDescent="0.5">
      <c r="A38" s="5" t="s">
        <v>157</v>
      </c>
      <c r="B38" s="99" t="s">
        <v>69</v>
      </c>
      <c r="C38" s="123"/>
      <c r="D38" s="100" t="s">
        <v>68</v>
      </c>
      <c r="E38" s="101"/>
      <c r="F38" s="102" t="s">
        <v>67</v>
      </c>
      <c r="G38" s="101"/>
      <c r="H38" s="100" t="s">
        <v>68</v>
      </c>
      <c r="I38" s="101"/>
      <c r="J38" s="102" t="s">
        <v>67</v>
      </c>
    </row>
    <row r="39" spans="1:11" x14ac:dyDescent="0.5">
      <c r="A39" s="110"/>
      <c r="B39" s="124"/>
      <c r="C39" s="123"/>
      <c r="D39" s="125"/>
      <c r="E39" s="101"/>
      <c r="F39" s="104"/>
      <c r="G39" s="101"/>
      <c r="H39" s="125"/>
      <c r="I39" s="101"/>
      <c r="J39" s="104"/>
    </row>
    <row r="40" spans="1:11" x14ac:dyDescent="0.5">
      <c r="A40" s="115" t="s">
        <v>70</v>
      </c>
      <c r="B40" s="111"/>
      <c r="C40" s="112"/>
      <c r="D40" s="109"/>
      <c r="E40" s="109"/>
      <c r="F40" s="109"/>
      <c r="G40" s="109"/>
      <c r="H40" s="109"/>
      <c r="I40" s="109"/>
      <c r="J40" s="109"/>
    </row>
    <row r="41" spans="1:11" x14ac:dyDescent="0.5">
      <c r="A41" s="110" t="s">
        <v>212</v>
      </c>
      <c r="B41" s="111" t="s">
        <v>189</v>
      </c>
      <c r="C41" s="112"/>
      <c r="D41" s="116">
        <v>72110249</v>
      </c>
      <c r="E41" s="113"/>
      <c r="F41" s="113">
        <v>112361675</v>
      </c>
      <c r="G41" s="113"/>
      <c r="H41" s="126">
        <v>0</v>
      </c>
      <c r="I41" s="126"/>
      <c r="J41" s="126">
        <v>0</v>
      </c>
      <c r="K41" s="127"/>
    </row>
    <row r="42" spans="1:11" x14ac:dyDescent="0.5">
      <c r="A42" s="110" t="s">
        <v>42</v>
      </c>
      <c r="B42" s="111" t="s">
        <v>190</v>
      </c>
      <c r="C42" s="112"/>
      <c r="D42" s="116">
        <v>3033056160</v>
      </c>
      <c r="E42" s="113"/>
      <c r="F42" s="113">
        <v>2244304200</v>
      </c>
      <c r="G42" s="113"/>
      <c r="H42" s="113">
        <v>3002207617</v>
      </c>
      <c r="I42" s="113"/>
      <c r="J42" s="113">
        <v>2204976301</v>
      </c>
      <c r="K42" s="127"/>
    </row>
    <row r="43" spans="1:11" x14ac:dyDescent="0.5">
      <c r="A43" s="110" t="s">
        <v>178</v>
      </c>
      <c r="B43" s="111" t="s">
        <v>12</v>
      </c>
      <c r="C43" s="112"/>
      <c r="D43" s="116">
        <v>41722401</v>
      </c>
      <c r="E43" s="113"/>
      <c r="F43" s="113">
        <v>36169356</v>
      </c>
      <c r="G43" s="113"/>
      <c r="H43" s="113">
        <v>44819133</v>
      </c>
      <c r="I43" s="113"/>
      <c r="J43" s="113">
        <v>45066594</v>
      </c>
      <c r="K43" s="127"/>
    </row>
    <row r="44" spans="1:11" x14ac:dyDescent="0.5">
      <c r="A44" s="110" t="s">
        <v>44</v>
      </c>
      <c r="B44" s="111"/>
      <c r="C44" s="112"/>
      <c r="D44" s="116">
        <v>15935722</v>
      </c>
      <c r="E44" s="113"/>
      <c r="F44" s="116">
        <v>48705245</v>
      </c>
      <c r="G44" s="113"/>
      <c r="H44" s="117">
        <v>0</v>
      </c>
      <c r="I44" s="117"/>
      <c r="J44" s="117">
        <v>0</v>
      </c>
      <c r="K44" s="127"/>
    </row>
    <row r="45" spans="1:11" x14ac:dyDescent="0.5">
      <c r="A45" s="110" t="s">
        <v>45</v>
      </c>
      <c r="B45" s="111"/>
      <c r="C45" s="112"/>
      <c r="D45" s="128">
        <v>0</v>
      </c>
      <c r="E45" s="113"/>
      <c r="F45" s="116">
        <v>1000281</v>
      </c>
      <c r="G45" s="113"/>
      <c r="H45" s="117">
        <v>0</v>
      </c>
      <c r="I45" s="117"/>
      <c r="J45" s="117">
        <v>840129</v>
      </c>
      <c r="K45" s="127"/>
    </row>
    <row r="46" spans="1:11" x14ac:dyDescent="0.5">
      <c r="A46" s="110" t="s">
        <v>227</v>
      </c>
      <c r="B46" s="111"/>
      <c r="C46" s="112"/>
      <c r="D46" s="128"/>
      <c r="E46" s="113"/>
      <c r="F46" s="113"/>
      <c r="G46" s="113"/>
      <c r="H46" s="127"/>
      <c r="I46" s="127"/>
      <c r="J46" s="127"/>
      <c r="K46" s="127"/>
    </row>
    <row r="47" spans="1:11" x14ac:dyDescent="0.5">
      <c r="A47" s="110" t="s">
        <v>43</v>
      </c>
      <c r="B47" s="129" t="s">
        <v>191</v>
      </c>
      <c r="C47" s="112"/>
      <c r="D47" s="113">
        <v>1038619703</v>
      </c>
      <c r="E47" s="113"/>
      <c r="F47" s="113">
        <v>1013618655</v>
      </c>
      <c r="G47" s="113"/>
      <c r="H47" s="113">
        <v>1038619703</v>
      </c>
      <c r="I47" s="113"/>
      <c r="J47" s="113">
        <v>1013618655</v>
      </c>
      <c r="K47" s="127"/>
    </row>
    <row r="48" spans="1:11" x14ac:dyDescent="0.5">
      <c r="A48" s="110" t="s">
        <v>192</v>
      </c>
      <c r="B48" s="111" t="s">
        <v>191</v>
      </c>
      <c r="C48" s="112"/>
      <c r="D48" s="113">
        <v>498484800</v>
      </c>
      <c r="E48" s="113"/>
      <c r="F48" s="113">
        <v>455667455</v>
      </c>
      <c r="G48" s="113"/>
      <c r="H48" s="113">
        <v>498484800</v>
      </c>
      <c r="I48" s="113"/>
      <c r="J48" s="113">
        <v>455667455</v>
      </c>
      <c r="K48" s="127"/>
    </row>
    <row r="49" spans="1:11" x14ac:dyDescent="0.5">
      <c r="A49" s="130" t="s">
        <v>153</v>
      </c>
      <c r="B49" s="111"/>
      <c r="C49" s="112"/>
      <c r="D49" s="131"/>
      <c r="E49" s="113"/>
      <c r="F49" s="131"/>
      <c r="G49" s="132"/>
      <c r="H49" s="113"/>
      <c r="I49" s="113"/>
      <c r="J49" s="113"/>
      <c r="K49" s="127"/>
    </row>
    <row r="50" spans="1:11" x14ac:dyDescent="0.5">
      <c r="A50" s="130" t="s">
        <v>46</v>
      </c>
      <c r="B50" s="111" t="s">
        <v>191</v>
      </c>
      <c r="C50" s="112"/>
      <c r="D50" s="113">
        <v>60632780</v>
      </c>
      <c r="E50" s="113"/>
      <c r="F50" s="113">
        <v>73450343</v>
      </c>
      <c r="G50" s="113"/>
      <c r="H50" s="113">
        <v>60632780</v>
      </c>
      <c r="I50" s="113"/>
      <c r="J50" s="113">
        <v>73450343</v>
      </c>
      <c r="K50" s="127"/>
    </row>
    <row r="51" spans="1:11" x14ac:dyDescent="0.5">
      <c r="A51" s="110" t="s">
        <v>158</v>
      </c>
      <c r="B51" s="111"/>
      <c r="C51" s="112"/>
      <c r="D51" s="117"/>
      <c r="E51" s="113"/>
      <c r="F51" s="113"/>
      <c r="G51" s="113"/>
      <c r="H51" s="117"/>
      <c r="I51" s="117"/>
      <c r="J51" s="117"/>
      <c r="K51" s="127"/>
    </row>
    <row r="52" spans="1:11" x14ac:dyDescent="0.5">
      <c r="A52" s="110" t="s">
        <v>46</v>
      </c>
      <c r="B52" s="111" t="s">
        <v>191</v>
      </c>
      <c r="C52" s="112"/>
      <c r="D52" s="117">
        <v>0</v>
      </c>
      <c r="E52" s="113"/>
      <c r="F52" s="113">
        <v>4403967</v>
      </c>
      <c r="G52" s="113"/>
      <c r="H52" s="117">
        <v>0</v>
      </c>
      <c r="I52" s="117"/>
      <c r="J52" s="117">
        <v>4403967</v>
      </c>
      <c r="K52" s="127"/>
    </row>
    <row r="53" spans="1:11" x14ac:dyDescent="0.5">
      <c r="A53" s="110" t="s">
        <v>212</v>
      </c>
      <c r="B53" s="129" t="s">
        <v>12</v>
      </c>
      <c r="C53" s="112"/>
      <c r="D53" s="126">
        <v>0</v>
      </c>
      <c r="E53" s="126"/>
      <c r="F53" s="113">
        <v>223274305</v>
      </c>
      <c r="G53" s="113"/>
      <c r="H53" s="113">
        <v>7990859</v>
      </c>
      <c r="I53" s="113"/>
      <c r="J53" s="113">
        <v>231265164</v>
      </c>
      <c r="K53" s="127"/>
    </row>
    <row r="54" spans="1:11" x14ac:dyDescent="0.5">
      <c r="A54" s="130" t="s">
        <v>228</v>
      </c>
      <c r="B54" s="111"/>
      <c r="C54" s="112"/>
      <c r="D54" s="131">
        <v>691131</v>
      </c>
      <c r="E54" s="113"/>
      <c r="F54" s="131">
        <v>19152118</v>
      </c>
      <c r="G54" s="132"/>
      <c r="H54" s="117">
        <v>691131</v>
      </c>
      <c r="I54" s="117"/>
      <c r="J54" s="117">
        <v>19152118</v>
      </c>
      <c r="K54" s="127"/>
    </row>
    <row r="55" spans="1:11" x14ac:dyDescent="0.5">
      <c r="A55" s="110" t="s">
        <v>47</v>
      </c>
      <c r="B55" s="111"/>
      <c r="C55" s="112"/>
      <c r="D55" s="117">
        <v>0</v>
      </c>
      <c r="E55" s="113"/>
      <c r="F55" s="113">
        <v>4501994</v>
      </c>
      <c r="G55" s="113"/>
      <c r="H55" s="117">
        <v>0</v>
      </c>
      <c r="I55" s="117"/>
      <c r="J55" s="117">
        <v>0</v>
      </c>
      <c r="K55" s="127"/>
    </row>
    <row r="56" spans="1:11" x14ac:dyDescent="0.5">
      <c r="A56" s="110" t="s">
        <v>48</v>
      </c>
      <c r="B56" s="129" t="s">
        <v>22</v>
      </c>
      <c r="C56" s="112"/>
      <c r="D56" s="116">
        <v>513048746</v>
      </c>
      <c r="E56" s="113"/>
      <c r="F56" s="113">
        <v>506801307</v>
      </c>
      <c r="G56" s="113"/>
      <c r="H56" s="113">
        <v>463209163</v>
      </c>
      <c r="I56" s="113"/>
      <c r="J56" s="113">
        <v>466211632</v>
      </c>
      <c r="K56" s="127"/>
    </row>
    <row r="57" spans="1:11" x14ac:dyDescent="0.5">
      <c r="A57" s="69" t="s">
        <v>49</v>
      </c>
      <c r="B57" s="111"/>
      <c r="C57" s="112"/>
      <c r="D57" s="119">
        <f>SUM(D41:D56)</f>
        <v>5274301692</v>
      </c>
      <c r="E57" s="109"/>
      <c r="F57" s="119">
        <f>SUM(F41:F56)</f>
        <v>4743410901</v>
      </c>
      <c r="G57" s="109"/>
      <c r="H57" s="119">
        <f>SUM(H41:H56)</f>
        <v>5116655186</v>
      </c>
      <c r="I57" s="131"/>
      <c r="J57" s="119">
        <f>SUM(J41:J56)</f>
        <v>4514652358</v>
      </c>
      <c r="K57" s="127"/>
    </row>
    <row r="58" spans="1:11" x14ac:dyDescent="0.5">
      <c r="A58" s="69"/>
      <c r="B58" s="111"/>
      <c r="C58" s="112"/>
      <c r="D58" s="133"/>
      <c r="E58" s="134"/>
      <c r="F58" s="134"/>
      <c r="G58" s="134"/>
      <c r="H58" s="133"/>
      <c r="I58" s="133"/>
      <c r="J58" s="133"/>
    </row>
    <row r="59" spans="1:11" x14ac:dyDescent="0.5">
      <c r="A59" s="115" t="s">
        <v>71</v>
      </c>
      <c r="B59" s="111"/>
      <c r="C59" s="112"/>
      <c r="D59" s="134"/>
      <c r="E59" s="134"/>
      <c r="F59" s="134"/>
      <c r="G59" s="134"/>
      <c r="H59" s="134"/>
      <c r="I59" s="133"/>
      <c r="J59" s="134"/>
    </row>
    <row r="60" spans="1:11" x14ac:dyDescent="0.5">
      <c r="A60" s="110" t="s">
        <v>213</v>
      </c>
      <c r="B60" s="111" t="s">
        <v>191</v>
      </c>
      <c r="C60" s="112"/>
      <c r="D60" s="131">
        <v>23319835439</v>
      </c>
      <c r="E60" s="135"/>
      <c r="F60" s="131">
        <v>24599428069</v>
      </c>
      <c r="G60" s="135"/>
      <c r="H60" s="131">
        <v>23319835439</v>
      </c>
      <c r="I60" s="131"/>
      <c r="J60" s="131">
        <v>24599428069</v>
      </c>
    </row>
    <row r="61" spans="1:11" x14ac:dyDescent="0.5">
      <c r="A61" s="130" t="s">
        <v>152</v>
      </c>
      <c r="B61" s="111" t="s">
        <v>191</v>
      </c>
      <c r="C61" s="112"/>
      <c r="D61" s="131">
        <v>1853026021</v>
      </c>
      <c r="E61" s="135"/>
      <c r="F61" s="131">
        <v>1910854059</v>
      </c>
      <c r="G61" s="135"/>
      <c r="H61" s="131">
        <v>1853026021</v>
      </c>
      <c r="I61" s="131"/>
      <c r="J61" s="131">
        <v>1910854059</v>
      </c>
    </row>
    <row r="62" spans="1:11" x14ac:dyDescent="0.5">
      <c r="A62" s="110" t="s">
        <v>192</v>
      </c>
      <c r="B62" s="129" t="s">
        <v>191</v>
      </c>
      <c r="C62" s="112"/>
      <c r="D62" s="131">
        <v>25476910040</v>
      </c>
      <c r="E62" s="135"/>
      <c r="F62" s="131">
        <v>28489627803</v>
      </c>
      <c r="G62" s="135"/>
      <c r="H62" s="131">
        <v>25476910040</v>
      </c>
      <c r="I62" s="131"/>
      <c r="J62" s="131">
        <v>28489627803</v>
      </c>
    </row>
    <row r="63" spans="1:11" x14ac:dyDescent="0.5">
      <c r="A63" s="110" t="s">
        <v>159</v>
      </c>
      <c r="B63" s="129" t="s">
        <v>191</v>
      </c>
      <c r="C63" s="112"/>
      <c r="D63" s="131">
        <v>8277827269</v>
      </c>
      <c r="E63" s="135"/>
      <c r="F63" s="131">
        <v>7617098251</v>
      </c>
      <c r="G63" s="135"/>
      <c r="H63" s="131">
        <v>8277827269</v>
      </c>
      <c r="I63" s="131"/>
      <c r="J63" s="131">
        <v>7617098251</v>
      </c>
    </row>
    <row r="64" spans="1:11" x14ac:dyDescent="0.5">
      <c r="A64" s="110" t="s">
        <v>50</v>
      </c>
      <c r="B64" s="111"/>
      <c r="C64" s="112"/>
      <c r="D64" s="136">
        <v>17739839</v>
      </c>
      <c r="E64" s="135"/>
      <c r="F64" s="117">
        <v>37111357</v>
      </c>
      <c r="G64" s="135"/>
      <c r="H64" s="131">
        <v>0</v>
      </c>
      <c r="I64" s="131"/>
      <c r="J64" s="131">
        <v>0</v>
      </c>
    </row>
    <row r="65" spans="1:11" x14ac:dyDescent="0.5">
      <c r="A65" s="137" t="s">
        <v>194</v>
      </c>
      <c r="B65" s="129" t="s">
        <v>193</v>
      </c>
      <c r="C65" s="112"/>
      <c r="D65" s="136">
        <v>192018776</v>
      </c>
      <c r="E65" s="135"/>
      <c r="F65" s="138">
        <v>178571581</v>
      </c>
      <c r="G65" s="135"/>
      <c r="H65" s="136">
        <v>159047386</v>
      </c>
      <c r="I65" s="136"/>
      <c r="J65" s="138">
        <v>147464628</v>
      </c>
    </row>
    <row r="66" spans="1:11" s="141" customFormat="1" x14ac:dyDescent="0.5">
      <c r="A66" s="139" t="s">
        <v>51</v>
      </c>
      <c r="B66" s="129" t="s">
        <v>21</v>
      </c>
      <c r="C66" s="123"/>
      <c r="D66" s="136">
        <v>61403631</v>
      </c>
      <c r="E66" s="140"/>
      <c r="F66" s="136">
        <v>90429591</v>
      </c>
      <c r="G66" s="132"/>
      <c r="H66" s="136">
        <v>31280295</v>
      </c>
      <c r="I66" s="136"/>
      <c r="J66" s="136">
        <v>63139293</v>
      </c>
      <c r="K66" s="92"/>
    </row>
    <row r="67" spans="1:11" x14ac:dyDescent="0.5">
      <c r="A67" s="110" t="s">
        <v>52</v>
      </c>
      <c r="B67" s="111"/>
      <c r="C67" s="112"/>
      <c r="D67" s="142">
        <v>823876</v>
      </c>
      <c r="E67" s="135"/>
      <c r="F67" s="142">
        <v>823876</v>
      </c>
      <c r="G67" s="132"/>
      <c r="H67" s="143">
        <v>823876</v>
      </c>
      <c r="I67" s="144"/>
      <c r="J67" s="143">
        <v>823877</v>
      </c>
    </row>
    <row r="68" spans="1:11" x14ac:dyDescent="0.5">
      <c r="A68" s="69" t="s">
        <v>53</v>
      </c>
      <c r="B68" s="111"/>
      <c r="C68" s="112"/>
      <c r="D68" s="145">
        <f>SUM(D60:D67)</f>
        <v>59199584891</v>
      </c>
      <c r="E68" s="113"/>
      <c r="F68" s="145">
        <f>SUM(F60:F67)</f>
        <v>62923944587</v>
      </c>
      <c r="G68" s="113"/>
      <c r="H68" s="145">
        <f>SUM(H60:H67)</f>
        <v>59118750326</v>
      </c>
      <c r="I68" s="131"/>
      <c r="J68" s="145">
        <f>SUM(J60:J67)</f>
        <v>62828435980</v>
      </c>
    </row>
    <row r="69" spans="1:11" x14ac:dyDescent="0.5">
      <c r="A69" s="69"/>
      <c r="B69" s="111"/>
      <c r="C69" s="112"/>
      <c r="D69" s="133"/>
      <c r="E69" s="134"/>
      <c r="F69" s="134"/>
      <c r="G69" s="134"/>
      <c r="H69" s="133"/>
      <c r="I69" s="133"/>
      <c r="J69" s="133"/>
    </row>
    <row r="70" spans="1:11" x14ac:dyDescent="0.5">
      <c r="A70" s="69" t="s">
        <v>72</v>
      </c>
      <c r="B70" s="111"/>
      <c r="C70" s="112"/>
      <c r="D70" s="146">
        <f>D57+D68</f>
        <v>64473886583</v>
      </c>
      <c r="E70" s="147"/>
      <c r="F70" s="146">
        <f>F57+F68</f>
        <v>67667355488</v>
      </c>
      <c r="G70" s="147"/>
      <c r="H70" s="146">
        <f>H57+H68</f>
        <v>64235405512</v>
      </c>
      <c r="I70" s="148"/>
      <c r="J70" s="146">
        <f>J57+J68</f>
        <v>67343088338</v>
      </c>
    </row>
    <row r="71" spans="1:11" x14ac:dyDescent="0.5">
      <c r="A71" s="69"/>
      <c r="B71" s="111"/>
      <c r="C71" s="112"/>
      <c r="D71" s="133"/>
      <c r="E71" s="134"/>
      <c r="F71" s="133"/>
      <c r="G71" s="134"/>
      <c r="H71" s="133"/>
      <c r="I71" s="133"/>
      <c r="J71" s="133"/>
    </row>
    <row r="72" spans="1:11" x14ac:dyDescent="0.5">
      <c r="A72" s="69"/>
      <c r="B72" s="111"/>
      <c r="C72" s="112"/>
      <c r="D72" s="133"/>
      <c r="E72" s="134"/>
      <c r="F72" s="133"/>
      <c r="G72" s="134"/>
      <c r="H72" s="133"/>
      <c r="I72" s="133"/>
      <c r="J72" s="133"/>
    </row>
    <row r="73" spans="1:11" x14ac:dyDescent="0.5">
      <c r="A73" s="69"/>
      <c r="B73" s="111"/>
      <c r="C73" s="112"/>
      <c r="D73" s="133"/>
      <c r="E73" s="134"/>
      <c r="F73" s="133"/>
      <c r="G73" s="134"/>
      <c r="H73" s="133"/>
      <c r="I73" s="133"/>
      <c r="J73" s="133"/>
    </row>
    <row r="74" spans="1:11" x14ac:dyDescent="0.5">
      <c r="A74" s="68" t="s">
        <v>211</v>
      </c>
      <c r="B74" s="121"/>
      <c r="C74" s="93"/>
      <c r="E74" s="93"/>
      <c r="F74" s="93"/>
      <c r="G74" s="93"/>
    </row>
    <row r="75" spans="1:11" x14ac:dyDescent="0.5">
      <c r="A75" s="68" t="s">
        <v>150</v>
      </c>
      <c r="B75" s="121"/>
      <c r="C75" s="93"/>
      <c r="E75" s="93"/>
      <c r="F75" s="93"/>
      <c r="G75" s="93"/>
    </row>
    <row r="76" spans="1:11" x14ac:dyDescent="0.5">
      <c r="A76" s="68" t="s">
        <v>187</v>
      </c>
      <c r="B76" s="121"/>
      <c r="C76" s="93"/>
      <c r="E76" s="93"/>
      <c r="F76" s="93"/>
      <c r="G76" s="93"/>
    </row>
    <row r="77" spans="1:11" x14ac:dyDescent="0.5">
      <c r="A77" s="68"/>
      <c r="B77" s="121"/>
      <c r="C77" s="93"/>
      <c r="E77" s="93"/>
      <c r="F77" s="93"/>
      <c r="G77" s="93"/>
    </row>
    <row r="78" spans="1:11" x14ac:dyDescent="0.5">
      <c r="A78" s="68"/>
      <c r="B78" s="121"/>
      <c r="C78" s="93"/>
      <c r="J78" s="95" t="s">
        <v>196</v>
      </c>
    </row>
    <row r="79" spans="1:11" x14ac:dyDescent="0.5">
      <c r="A79" s="110"/>
      <c r="B79" s="122"/>
      <c r="C79" s="123"/>
      <c r="D79" s="234" t="s">
        <v>65</v>
      </c>
      <c r="E79" s="234"/>
      <c r="F79" s="234"/>
      <c r="G79" s="93"/>
      <c r="H79" s="234" t="s">
        <v>66</v>
      </c>
      <c r="I79" s="234"/>
      <c r="J79" s="234"/>
    </row>
    <row r="80" spans="1:11" x14ac:dyDescent="0.5">
      <c r="A80" s="5" t="s">
        <v>157</v>
      </c>
      <c r="B80" s="124" t="s">
        <v>69</v>
      </c>
      <c r="C80" s="123"/>
      <c r="D80" s="100" t="s">
        <v>68</v>
      </c>
      <c r="E80" s="231"/>
      <c r="F80" s="100" t="s">
        <v>67</v>
      </c>
      <c r="G80" s="231"/>
      <c r="H80" s="100" t="s">
        <v>68</v>
      </c>
      <c r="I80" s="231"/>
      <c r="J80" s="100" t="s">
        <v>67</v>
      </c>
    </row>
    <row r="81" spans="1:11" x14ac:dyDescent="0.5">
      <c r="A81" s="110"/>
      <c r="B81" s="124"/>
      <c r="C81" s="123"/>
      <c r="D81" s="125"/>
      <c r="E81" s="231"/>
      <c r="F81" s="103"/>
      <c r="G81" s="231"/>
      <c r="H81" s="125"/>
      <c r="I81" s="231"/>
      <c r="J81" s="103"/>
    </row>
    <row r="82" spans="1:11" x14ac:dyDescent="0.5">
      <c r="A82" s="115" t="s">
        <v>154</v>
      </c>
      <c r="B82" s="111"/>
      <c r="C82" s="112"/>
      <c r="D82" s="109"/>
      <c r="E82" s="109"/>
      <c r="F82" s="109"/>
      <c r="G82" s="109"/>
      <c r="H82" s="109"/>
      <c r="I82" s="109"/>
      <c r="J82" s="109"/>
    </row>
    <row r="83" spans="1:11" x14ac:dyDescent="0.5">
      <c r="A83" s="110" t="s">
        <v>54</v>
      </c>
      <c r="B83" s="129" t="s">
        <v>195</v>
      </c>
      <c r="C83" s="112"/>
      <c r="D83" s="109"/>
      <c r="E83" s="109"/>
      <c r="F83" s="109"/>
      <c r="G83" s="109"/>
      <c r="H83" s="109"/>
      <c r="I83" s="109"/>
      <c r="J83" s="109"/>
    </row>
    <row r="84" spans="1:11" ht="24" thickBot="1" x14ac:dyDescent="0.55000000000000004">
      <c r="A84" s="110" t="s">
        <v>160</v>
      </c>
      <c r="B84" s="111"/>
      <c r="C84" s="112"/>
      <c r="D84" s="149">
        <v>11113018280</v>
      </c>
      <c r="E84" s="113"/>
      <c r="F84" s="149">
        <v>50263663124</v>
      </c>
      <c r="G84" s="113"/>
      <c r="H84" s="149">
        <v>11113018280</v>
      </c>
      <c r="I84" s="131"/>
      <c r="J84" s="149">
        <v>50263663124</v>
      </c>
    </row>
    <row r="85" spans="1:11" ht="24" thickTop="1" x14ac:dyDescent="0.5">
      <c r="A85" s="110" t="s">
        <v>55</v>
      </c>
      <c r="B85" s="111"/>
      <c r="C85" s="112"/>
      <c r="D85" s="113">
        <v>1113018280</v>
      </c>
      <c r="E85" s="113"/>
      <c r="F85" s="113">
        <v>32166262124</v>
      </c>
      <c r="G85" s="131"/>
      <c r="H85" s="131">
        <v>1113018280</v>
      </c>
      <c r="I85" s="131"/>
      <c r="J85" s="131">
        <v>32166262124</v>
      </c>
      <c r="K85" s="109"/>
    </row>
    <row r="86" spans="1:11" x14ac:dyDescent="0.5">
      <c r="A86" s="110" t="s">
        <v>56</v>
      </c>
      <c r="B86" s="129" t="s">
        <v>195</v>
      </c>
      <c r="C86" s="112"/>
      <c r="D86" s="126">
        <v>0</v>
      </c>
      <c r="E86" s="150"/>
      <c r="F86" s="150">
        <v>-5678076131</v>
      </c>
      <c r="G86" s="151"/>
      <c r="H86" s="131">
        <v>0</v>
      </c>
      <c r="I86" s="131"/>
      <c r="J86" s="131">
        <v>-5678076131</v>
      </c>
      <c r="K86" s="109"/>
    </row>
    <row r="87" spans="1:11" x14ac:dyDescent="0.5">
      <c r="A87" s="110" t="s">
        <v>57</v>
      </c>
      <c r="B87" s="111"/>
      <c r="C87" s="112"/>
      <c r="D87" s="150"/>
      <c r="E87" s="150"/>
      <c r="F87" s="150"/>
      <c r="G87" s="151"/>
      <c r="H87" s="138"/>
      <c r="I87" s="138"/>
      <c r="J87" s="138"/>
      <c r="K87" s="109"/>
    </row>
    <row r="88" spans="1:11" x14ac:dyDescent="0.5">
      <c r="A88" s="110" t="s">
        <v>58</v>
      </c>
      <c r="B88" s="129"/>
      <c r="C88" s="112"/>
      <c r="D88" s="150"/>
      <c r="E88" s="150"/>
      <c r="F88" s="150"/>
      <c r="G88" s="151"/>
      <c r="H88" s="138"/>
      <c r="I88" s="138"/>
      <c r="J88" s="138"/>
      <c r="K88" s="109"/>
    </row>
    <row r="89" spans="1:11" x14ac:dyDescent="0.5">
      <c r="A89" s="130" t="s">
        <v>59</v>
      </c>
      <c r="B89" s="129" t="s">
        <v>195</v>
      </c>
      <c r="C89" s="112"/>
      <c r="D89" s="117">
        <v>0</v>
      </c>
      <c r="E89" s="117"/>
      <c r="F89" s="117">
        <v>366207178</v>
      </c>
      <c r="G89" s="136"/>
      <c r="H89" s="152">
        <v>0</v>
      </c>
      <c r="I89" s="138"/>
      <c r="J89" s="138">
        <v>366207178</v>
      </c>
      <c r="K89" s="109"/>
    </row>
    <row r="90" spans="1:11" x14ac:dyDescent="0.5">
      <c r="A90" s="110" t="s">
        <v>60</v>
      </c>
      <c r="B90" s="111"/>
      <c r="C90" s="112"/>
      <c r="D90" s="109"/>
      <c r="E90" s="109"/>
      <c r="F90" s="109"/>
      <c r="G90" s="138"/>
      <c r="H90" s="138"/>
      <c r="I90" s="138"/>
      <c r="J90" s="138"/>
      <c r="K90" s="109"/>
    </row>
    <row r="91" spans="1:11" ht="22.5" customHeight="1" x14ac:dyDescent="0.5">
      <c r="A91" s="110" t="s">
        <v>61</v>
      </c>
      <c r="B91" s="111"/>
      <c r="C91" s="112"/>
      <c r="D91" s="109"/>
      <c r="E91" s="109"/>
      <c r="F91" s="109"/>
      <c r="G91" s="138"/>
      <c r="H91" s="138"/>
      <c r="I91" s="138"/>
      <c r="J91" s="138"/>
      <c r="K91" s="109"/>
    </row>
    <row r="92" spans="1:11" x14ac:dyDescent="0.5">
      <c r="A92" s="110" t="s">
        <v>62</v>
      </c>
      <c r="B92" s="111"/>
      <c r="C92" s="112"/>
      <c r="D92" s="113">
        <v>0</v>
      </c>
      <c r="E92" s="113"/>
      <c r="F92" s="113">
        <v>530226819</v>
      </c>
      <c r="G92" s="131"/>
      <c r="H92" s="131">
        <v>0</v>
      </c>
      <c r="I92" s="131"/>
      <c r="J92" s="131">
        <v>530226819</v>
      </c>
      <c r="K92" s="109"/>
    </row>
    <row r="93" spans="1:11" x14ac:dyDescent="0.5">
      <c r="A93" s="110" t="s">
        <v>63</v>
      </c>
      <c r="B93" s="111"/>
      <c r="C93" s="112"/>
      <c r="D93" s="153">
        <f>+'SH-Conso'!M29</f>
        <v>-40667235140</v>
      </c>
      <c r="E93" s="117"/>
      <c r="F93" s="153">
        <f>+'SH-Conso'!M20</f>
        <v>-71473832279.740005</v>
      </c>
      <c r="G93" s="136"/>
      <c r="H93" s="153">
        <f>+'SH-Sep'!L27</f>
        <v>-40683208867</v>
      </c>
      <c r="I93" s="151"/>
      <c r="J93" s="153">
        <f>+'SH-Sep'!L19</f>
        <v>-71430534587</v>
      </c>
      <c r="K93" s="109"/>
    </row>
    <row r="94" spans="1:11" x14ac:dyDescent="0.5">
      <c r="A94" s="69" t="s">
        <v>197</v>
      </c>
      <c r="B94" s="111"/>
      <c r="C94" s="112"/>
      <c r="D94" s="151">
        <f>SUM(D85:D93)</f>
        <v>-39554216860</v>
      </c>
      <c r="E94" s="138"/>
      <c r="F94" s="151">
        <f>SUM(F85:F93)</f>
        <v>-44089212289.740005</v>
      </c>
      <c r="G94" s="138"/>
      <c r="H94" s="151">
        <f>SUM(H85:H93)</f>
        <v>-39570190587</v>
      </c>
      <c r="I94" s="138"/>
      <c r="J94" s="151">
        <f>SUM(J85:J93)</f>
        <v>-44045914597</v>
      </c>
      <c r="K94" s="109"/>
    </row>
    <row r="95" spans="1:11" x14ac:dyDescent="0.5">
      <c r="A95" s="110" t="s">
        <v>64</v>
      </c>
      <c r="B95" s="129" t="s">
        <v>18</v>
      </c>
      <c r="C95" s="112"/>
      <c r="D95" s="154">
        <f>+'SH-Conso'!Q29</f>
        <v>618083786</v>
      </c>
      <c r="E95" s="109"/>
      <c r="F95" s="154">
        <f>+'SH-Conso'!Q20</f>
        <v>649731916</v>
      </c>
      <c r="G95" s="138"/>
      <c r="H95" s="142">
        <v>0</v>
      </c>
      <c r="I95" s="136"/>
      <c r="J95" s="142">
        <v>0</v>
      </c>
      <c r="K95" s="109"/>
    </row>
    <row r="96" spans="1:11" x14ac:dyDescent="0.5">
      <c r="A96" s="69" t="s">
        <v>155</v>
      </c>
      <c r="B96" s="111"/>
      <c r="C96" s="112"/>
      <c r="D96" s="155">
        <f>SUM(D94:D95)</f>
        <v>-38936133074</v>
      </c>
      <c r="E96" s="109"/>
      <c r="F96" s="155">
        <f>SUM(F94:F95)</f>
        <v>-43439480373.740005</v>
      </c>
      <c r="G96" s="138"/>
      <c r="H96" s="155">
        <f>SUM(H94:H95)</f>
        <v>-39570190587</v>
      </c>
      <c r="I96" s="136"/>
      <c r="J96" s="155">
        <f>SUM(J94:J95)</f>
        <v>-44045914597</v>
      </c>
      <c r="K96" s="109"/>
    </row>
    <row r="97" spans="1:11" x14ac:dyDescent="0.5">
      <c r="A97" s="69"/>
      <c r="B97" s="111"/>
      <c r="C97" s="112"/>
      <c r="D97" s="138"/>
      <c r="E97" s="138"/>
      <c r="F97" s="138"/>
      <c r="G97" s="138"/>
      <c r="H97" s="138"/>
      <c r="I97" s="138"/>
      <c r="J97" s="138"/>
      <c r="K97" s="109"/>
    </row>
    <row r="98" spans="1:11" ht="24" thickBot="1" x14ac:dyDescent="0.55000000000000004">
      <c r="A98" s="69" t="s">
        <v>156</v>
      </c>
      <c r="B98" s="111"/>
      <c r="C98" s="112"/>
      <c r="D98" s="156">
        <f>D96+D70</f>
        <v>25537753509</v>
      </c>
      <c r="E98" s="134"/>
      <c r="F98" s="156">
        <f>F96+F70</f>
        <v>24227875114.259995</v>
      </c>
      <c r="G98" s="134"/>
      <c r="H98" s="156">
        <f>H96+H70</f>
        <v>24665214925</v>
      </c>
      <c r="I98" s="133"/>
      <c r="J98" s="156">
        <f>J96+J70</f>
        <v>23297173741</v>
      </c>
      <c r="K98" s="109"/>
    </row>
    <row r="99" spans="1:11" ht="24" thickTop="1" x14ac:dyDescent="0.5">
      <c r="A99" s="69"/>
      <c r="B99" s="111"/>
      <c r="C99" s="112"/>
      <c r="D99" s="157"/>
      <c r="E99" s="158"/>
      <c r="F99" s="158"/>
      <c r="G99" s="158"/>
      <c r="H99" s="159"/>
      <c r="I99" s="159"/>
      <c r="J99" s="159"/>
    </row>
    <row r="100" spans="1:11" x14ac:dyDescent="0.5">
      <c r="B100" s="160"/>
      <c r="C100" s="160"/>
      <c r="D100" s="116"/>
      <c r="E100" s="161"/>
      <c r="F100" s="161"/>
      <c r="G100" s="161"/>
      <c r="H100" s="128"/>
      <c r="I100" s="128"/>
      <c r="J100" s="116"/>
    </row>
    <row r="101" spans="1:11" x14ac:dyDescent="0.5">
      <c r="E101" s="93"/>
      <c r="F101" s="93"/>
      <c r="G101" s="93"/>
      <c r="H101" s="93"/>
      <c r="J101" s="93"/>
    </row>
    <row r="103" spans="1:11" x14ac:dyDescent="0.5">
      <c r="C103" s="150"/>
    </row>
    <row r="105" spans="1:11" x14ac:dyDescent="0.5">
      <c r="H105" s="93"/>
      <c r="J105" s="92"/>
    </row>
  </sheetData>
  <mergeCells count="6">
    <mergeCell ref="D6:F6"/>
    <mergeCell ref="H6:J6"/>
    <mergeCell ref="D37:F37"/>
    <mergeCell ref="H37:J37"/>
    <mergeCell ref="D79:F79"/>
    <mergeCell ref="H79:J79"/>
  </mergeCells>
  <phoneticPr fontId="5" type="noConversion"/>
  <pageMargins left="0.78740157480314965" right="0.35433070866141736" top="0.70866141732283472" bottom="0.51181102362204722" header="0.51181102362204722" footer="0.51181102362204722"/>
  <pageSetup paperSize="9" scale="78" firstPageNumber="7" fitToWidth="8" fitToHeight="8" orientation="portrait" r:id="rId1"/>
  <headerFooter>
    <oddFooter xml:space="preserve">&amp;LThe accompanying notes are an integral part of these financial statements.
</oddFooter>
  </headerFooter>
  <rowBreaks count="1" manualBreakCount="1"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zoomScale="80" zoomScaleNormal="80" zoomScaleSheetLayoutView="80" workbookViewId="0">
      <selection activeCell="H32" sqref="H32"/>
    </sheetView>
  </sheetViews>
  <sheetFormatPr defaultColWidth="9.140625" defaultRowHeight="23.25" x14ac:dyDescent="0.5"/>
  <cols>
    <col min="1" max="1" width="47.7109375" style="93" customWidth="1"/>
    <col min="2" max="2" width="6.7109375" style="121" customWidth="1"/>
    <col min="3" max="3" width="3.140625" style="93" customWidth="1"/>
    <col min="4" max="4" width="16.85546875" style="93" customWidth="1"/>
    <col min="5" max="5" width="1" style="93" customWidth="1"/>
    <col min="6" max="6" width="16.85546875" style="93" customWidth="1"/>
    <col min="7" max="7" width="1" style="93" customWidth="1"/>
    <col min="8" max="8" width="17" style="93" customWidth="1"/>
    <col min="9" max="9" width="1" style="93" customWidth="1"/>
    <col min="10" max="10" width="16.85546875" style="93" customWidth="1"/>
    <col min="11" max="11" width="0.7109375" style="93" customWidth="1"/>
    <col min="12" max="16384" width="9.140625" style="93"/>
  </cols>
  <sheetData>
    <row r="1" spans="1:10" x14ac:dyDescent="0.5">
      <c r="A1" s="68" t="s">
        <v>211</v>
      </c>
    </row>
    <row r="2" spans="1:10" x14ac:dyDescent="0.5">
      <c r="A2" s="5" t="s">
        <v>165</v>
      </c>
    </row>
    <row r="3" spans="1:10" x14ac:dyDescent="0.5">
      <c r="A3" s="69" t="s">
        <v>198</v>
      </c>
      <c r="B3" s="111"/>
      <c r="C3" s="112"/>
      <c r="D3" s="157"/>
      <c r="E3" s="158"/>
      <c r="F3" s="157"/>
      <c r="G3" s="158"/>
      <c r="H3" s="157"/>
      <c r="I3" s="158"/>
      <c r="J3" s="157"/>
    </row>
    <row r="4" spans="1:10" x14ac:dyDescent="0.5">
      <c r="A4" s="69"/>
      <c r="B4" s="111"/>
      <c r="C4" s="112"/>
      <c r="D4" s="157"/>
      <c r="E4" s="158"/>
      <c r="F4" s="157"/>
      <c r="G4" s="158"/>
      <c r="H4" s="157"/>
      <c r="I4" s="158"/>
      <c r="J4" s="157"/>
    </row>
    <row r="5" spans="1:10" x14ac:dyDescent="0.5">
      <c r="A5" s="69"/>
      <c r="B5" s="111"/>
      <c r="C5" s="112"/>
      <c r="D5" s="157"/>
      <c r="E5" s="158"/>
      <c r="F5" s="157"/>
      <c r="G5" s="158"/>
      <c r="H5" s="157"/>
      <c r="I5" s="158"/>
      <c r="J5" s="95" t="s">
        <v>196</v>
      </c>
    </row>
    <row r="6" spans="1:10" x14ac:dyDescent="0.5">
      <c r="A6" s="110"/>
      <c r="B6" s="122"/>
      <c r="C6" s="123"/>
      <c r="D6" s="234" t="s">
        <v>65</v>
      </c>
      <c r="E6" s="234"/>
      <c r="F6" s="234"/>
      <c r="G6" s="5"/>
      <c r="H6" s="234" t="s">
        <v>66</v>
      </c>
      <c r="I6" s="234"/>
      <c r="J6" s="234"/>
    </row>
    <row r="7" spans="1:10" x14ac:dyDescent="0.5">
      <c r="A7" s="110"/>
      <c r="B7" s="124" t="s">
        <v>69</v>
      </c>
      <c r="C7" s="123"/>
      <c r="D7" s="162" t="s">
        <v>68</v>
      </c>
      <c r="E7" s="163"/>
      <c r="F7" s="162" t="s">
        <v>67</v>
      </c>
      <c r="G7" s="163"/>
      <c r="H7" s="162" t="s">
        <v>68</v>
      </c>
      <c r="I7" s="163"/>
      <c r="J7" s="162" t="s">
        <v>67</v>
      </c>
    </row>
    <row r="8" spans="1:10" x14ac:dyDescent="0.5">
      <c r="A8" s="115" t="s">
        <v>73</v>
      </c>
      <c r="B8" s="111"/>
      <c r="C8" s="112"/>
      <c r="D8" s="164"/>
      <c r="E8" s="164"/>
      <c r="F8" s="164"/>
      <c r="G8" s="164"/>
      <c r="H8" s="164"/>
      <c r="I8" s="164"/>
      <c r="J8" s="164"/>
    </row>
    <row r="9" spans="1:10" x14ac:dyDescent="0.5">
      <c r="A9" s="110" t="s">
        <v>74</v>
      </c>
      <c r="B9" s="111"/>
      <c r="C9" s="112"/>
      <c r="D9" s="117">
        <v>24976384730</v>
      </c>
      <c r="E9" s="109"/>
      <c r="F9" s="117">
        <v>19109985667</v>
      </c>
      <c r="G9" s="109"/>
      <c r="H9" s="117">
        <v>24975851521</v>
      </c>
      <c r="I9" s="109"/>
      <c r="J9" s="117">
        <v>19102407550</v>
      </c>
    </row>
    <row r="10" spans="1:10" x14ac:dyDescent="0.5">
      <c r="A10" s="110" t="s">
        <v>75</v>
      </c>
      <c r="B10" s="111"/>
      <c r="C10" s="112"/>
      <c r="D10" s="117">
        <v>355188684</v>
      </c>
      <c r="E10" s="109"/>
      <c r="F10" s="117">
        <v>714173740</v>
      </c>
      <c r="G10" s="109"/>
      <c r="H10" s="118">
        <v>0</v>
      </c>
      <c r="I10" s="125"/>
      <c r="J10" s="118">
        <v>352039068</v>
      </c>
    </row>
    <row r="11" spans="1:10" x14ac:dyDescent="0.5">
      <c r="A11" s="110" t="s">
        <v>161</v>
      </c>
      <c r="B11" s="111"/>
      <c r="C11" s="112"/>
      <c r="D11" s="117">
        <v>2952224033</v>
      </c>
      <c r="E11" s="109"/>
      <c r="F11" s="117">
        <v>447598236</v>
      </c>
      <c r="G11" s="109"/>
      <c r="H11" s="118">
        <v>2951627200</v>
      </c>
      <c r="I11" s="109"/>
      <c r="J11" s="118">
        <v>447445411</v>
      </c>
    </row>
    <row r="12" spans="1:10" x14ac:dyDescent="0.5">
      <c r="A12" s="110" t="s">
        <v>76</v>
      </c>
      <c r="B12" s="111"/>
      <c r="C12" s="112"/>
      <c r="D12" s="165">
        <v>0</v>
      </c>
      <c r="E12" s="109"/>
      <c r="F12" s="165">
        <v>0</v>
      </c>
      <c r="G12" s="109"/>
      <c r="H12" s="166">
        <v>56100000</v>
      </c>
      <c r="I12" s="109"/>
      <c r="J12" s="166">
        <v>15300000</v>
      </c>
    </row>
    <row r="13" spans="1:10" x14ac:dyDescent="0.5">
      <c r="A13" s="110" t="s">
        <v>222</v>
      </c>
      <c r="B13" s="129" t="s">
        <v>199</v>
      </c>
      <c r="C13" s="112"/>
      <c r="D13" s="166">
        <v>142551415</v>
      </c>
      <c r="E13" s="109"/>
      <c r="F13" s="165">
        <v>0</v>
      </c>
      <c r="G13" s="109"/>
      <c r="H13" s="166">
        <v>88093705</v>
      </c>
      <c r="I13" s="109"/>
      <c r="J13" s="166">
        <v>0</v>
      </c>
    </row>
    <row r="14" spans="1:10" x14ac:dyDescent="0.5">
      <c r="A14" s="110" t="s">
        <v>77</v>
      </c>
      <c r="B14" s="111"/>
      <c r="C14" s="112"/>
      <c r="D14" s="118">
        <v>25680537</v>
      </c>
      <c r="E14" s="109"/>
      <c r="F14" s="118">
        <v>33216887</v>
      </c>
      <c r="G14" s="109"/>
      <c r="H14" s="118">
        <v>32896926</v>
      </c>
      <c r="I14" s="109"/>
      <c r="J14" s="118">
        <v>38290423</v>
      </c>
    </row>
    <row r="15" spans="1:10" x14ac:dyDescent="0.5">
      <c r="A15" s="69" t="s">
        <v>78</v>
      </c>
      <c r="B15" s="111"/>
      <c r="C15" s="112"/>
      <c r="D15" s="119">
        <f>SUM(D9:D14)</f>
        <v>28452029399</v>
      </c>
      <c r="E15" s="113"/>
      <c r="F15" s="119">
        <f>SUM(F9:F14)</f>
        <v>20304974530</v>
      </c>
      <c r="G15" s="113"/>
      <c r="H15" s="119">
        <f>SUM(H9:H14)</f>
        <v>28104569352</v>
      </c>
      <c r="I15" s="113"/>
      <c r="J15" s="119">
        <f>SUM(J9:J14)</f>
        <v>19955482452</v>
      </c>
    </row>
    <row r="16" spans="1:10" x14ac:dyDescent="0.5">
      <c r="A16" s="69"/>
      <c r="B16" s="111"/>
      <c r="C16" s="112"/>
      <c r="D16" s="109"/>
      <c r="E16" s="109"/>
      <c r="F16" s="109"/>
      <c r="G16" s="109"/>
      <c r="H16" s="109"/>
      <c r="I16" s="109"/>
      <c r="J16" s="109"/>
    </row>
    <row r="17" spans="1:10" x14ac:dyDescent="0.5">
      <c r="A17" s="115" t="s">
        <v>79</v>
      </c>
      <c r="B17" s="111"/>
      <c r="C17" s="112"/>
      <c r="D17" s="109"/>
      <c r="E17" s="109"/>
      <c r="F17" s="109"/>
      <c r="G17" s="109"/>
      <c r="H17" s="109"/>
      <c r="I17" s="109"/>
      <c r="J17" s="109"/>
    </row>
    <row r="18" spans="1:10" x14ac:dyDescent="0.5">
      <c r="A18" s="110" t="s">
        <v>162</v>
      </c>
      <c r="B18" s="111"/>
      <c r="C18" s="112"/>
      <c r="D18" s="117">
        <v>21602249736</v>
      </c>
      <c r="E18" s="117"/>
      <c r="F18" s="117">
        <v>14776298610</v>
      </c>
      <c r="G18" s="117"/>
      <c r="H18" s="117">
        <v>21698627852</v>
      </c>
      <c r="I18" s="117"/>
      <c r="J18" s="117">
        <v>14837519543</v>
      </c>
    </row>
    <row r="19" spans="1:10" x14ac:dyDescent="0.5">
      <c r="A19" s="110" t="s">
        <v>80</v>
      </c>
      <c r="B19" s="111"/>
      <c r="C19" s="112"/>
      <c r="D19" s="117">
        <v>238490835</v>
      </c>
      <c r="E19" s="113"/>
      <c r="F19" s="118">
        <v>419125217</v>
      </c>
      <c r="G19" s="113"/>
      <c r="H19" s="118">
        <v>0</v>
      </c>
      <c r="I19" s="113"/>
      <c r="J19" s="118">
        <v>185540695</v>
      </c>
    </row>
    <row r="20" spans="1:10" x14ac:dyDescent="0.5">
      <c r="A20" s="110" t="s">
        <v>81</v>
      </c>
      <c r="B20" s="111"/>
      <c r="C20" s="112"/>
      <c r="D20" s="117">
        <v>437308141</v>
      </c>
      <c r="E20" s="113"/>
      <c r="F20" s="117">
        <v>378604730</v>
      </c>
      <c r="G20" s="113"/>
      <c r="H20" s="113">
        <v>428442616.99999988</v>
      </c>
      <c r="I20" s="113"/>
      <c r="J20" s="113">
        <v>372999191</v>
      </c>
    </row>
    <row r="21" spans="1:10" x14ac:dyDescent="0.5">
      <c r="A21" s="110" t="s">
        <v>82</v>
      </c>
      <c r="B21" s="111"/>
      <c r="C21" s="112"/>
      <c r="D21" s="117">
        <v>537471935</v>
      </c>
      <c r="E21" s="113"/>
      <c r="F21" s="117">
        <v>3314930434</v>
      </c>
      <c r="G21" s="113"/>
      <c r="H21" s="113">
        <v>452773321</v>
      </c>
      <c r="I21" s="113"/>
      <c r="J21" s="113">
        <v>3231181415</v>
      </c>
    </row>
    <row r="22" spans="1:10" x14ac:dyDescent="0.5">
      <c r="A22" s="110" t="s">
        <v>167</v>
      </c>
      <c r="B22" s="111"/>
      <c r="C22" s="112"/>
      <c r="D22" s="117">
        <v>0</v>
      </c>
      <c r="E22" s="116"/>
      <c r="F22" s="117">
        <v>1690605583</v>
      </c>
      <c r="G22" s="116"/>
      <c r="H22" s="118">
        <v>0</v>
      </c>
      <c r="I22" s="116"/>
      <c r="J22" s="117">
        <v>1690605583</v>
      </c>
    </row>
    <row r="23" spans="1:10" x14ac:dyDescent="0.5">
      <c r="A23" s="93" t="s">
        <v>83</v>
      </c>
      <c r="B23" s="111" t="s">
        <v>12</v>
      </c>
      <c r="C23" s="116"/>
      <c r="D23" s="117">
        <v>87512203</v>
      </c>
      <c r="E23" s="116"/>
      <c r="F23" s="117">
        <v>74278599.739999995</v>
      </c>
      <c r="G23" s="116"/>
      <c r="H23" s="118">
        <v>73992517</v>
      </c>
      <c r="I23" s="116"/>
      <c r="J23" s="118">
        <v>61067179</v>
      </c>
    </row>
    <row r="24" spans="1:10" x14ac:dyDescent="0.5">
      <c r="A24" s="110" t="s">
        <v>163</v>
      </c>
      <c r="B24" s="111"/>
      <c r="C24" s="116"/>
      <c r="D24" s="116">
        <v>-18460987</v>
      </c>
      <c r="E24" s="116"/>
      <c r="F24" s="116">
        <v>19152118</v>
      </c>
      <c r="G24" s="116"/>
      <c r="H24" s="117">
        <v>-18460987</v>
      </c>
      <c r="I24" s="113"/>
      <c r="J24" s="117">
        <v>19152116</v>
      </c>
    </row>
    <row r="25" spans="1:10" x14ac:dyDescent="0.5">
      <c r="A25" s="93" t="s">
        <v>84</v>
      </c>
      <c r="B25" s="111"/>
      <c r="C25" s="116"/>
      <c r="D25" s="116">
        <v>1034740671</v>
      </c>
      <c r="E25" s="116"/>
      <c r="F25" s="116">
        <v>2633202252</v>
      </c>
      <c r="G25" s="116"/>
      <c r="H25" s="117">
        <v>1025329020</v>
      </c>
      <c r="I25" s="113"/>
      <c r="J25" s="117">
        <v>2614082566</v>
      </c>
    </row>
    <row r="26" spans="1:10" x14ac:dyDescent="0.5">
      <c r="A26" s="69" t="s">
        <v>85</v>
      </c>
      <c r="B26" s="111"/>
      <c r="C26" s="112"/>
      <c r="D26" s="119">
        <f>SUM(D18:D25)</f>
        <v>23919312534</v>
      </c>
      <c r="E26" s="113"/>
      <c r="F26" s="119">
        <f>SUM(F18:F25)</f>
        <v>23306197543.740002</v>
      </c>
      <c r="G26" s="113"/>
      <c r="H26" s="119">
        <f>SUM(H18:H25)</f>
        <v>23660704340</v>
      </c>
      <c r="I26" s="113"/>
      <c r="J26" s="119">
        <f>SUM(J18:J25)</f>
        <v>23012148288</v>
      </c>
    </row>
    <row r="27" spans="1:10" x14ac:dyDescent="0.5">
      <c r="A27" s="69"/>
      <c r="B27" s="111"/>
      <c r="C27" s="112"/>
      <c r="D27" s="138"/>
      <c r="E27" s="109"/>
      <c r="F27" s="138"/>
      <c r="G27" s="109"/>
      <c r="H27" s="138"/>
      <c r="I27" s="109"/>
      <c r="J27" s="138"/>
    </row>
    <row r="28" spans="1:10" x14ac:dyDescent="0.5">
      <c r="A28" s="115" t="s">
        <v>223</v>
      </c>
      <c r="B28" s="111"/>
      <c r="C28" s="112"/>
      <c r="D28" s="167"/>
      <c r="E28" s="168"/>
      <c r="F28" s="167"/>
      <c r="G28" s="168"/>
      <c r="H28" s="167"/>
      <c r="I28" s="168"/>
      <c r="J28" s="167"/>
    </row>
    <row r="29" spans="1:10" x14ac:dyDescent="0.5">
      <c r="A29" s="110" t="s">
        <v>87</v>
      </c>
      <c r="B29" s="111" t="s">
        <v>20</v>
      </c>
      <c r="C29" s="112"/>
      <c r="D29" s="142">
        <v>2987371</v>
      </c>
      <c r="E29" s="117"/>
      <c r="F29" s="142">
        <v>167809290</v>
      </c>
      <c r="G29" s="117"/>
      <c r="H29" s="165">
        <v>0</v>
      </c>
      <c r="I29" s="165"/>
      <c r="J29" s="165">
        <v>0</v>
      </c>
    </row>
    <row r="30" spans="1:10" x14ac:dyDescent="0.5">
      <c r="A30" s="69" t="s">
        <v>164</v>
      </c>
      <c r="B30" s="111"/>
      <c r="C30" s="112"/>
      <c r="D30" s="169">
        <f>+D15-D26+D29</f>
        <v>4535704236</v>
      </c>
      <c r="E30" s="117"/>
      <c r="F30" s="169">
        <f>+F15-F26+F29</f>
        <v>-2833413723.7400017</v>
      </c>
      <c r="G30" s="117"/>
      <c r="H30" s="169">
        <f>+H15-H26+H29</f>
        <v>4443865012</v>
      </c>
      <c r="I30" s="117"/>
      <c r="J30" s="169">
        <f>SUM(J15,-J26,J29)</f>
        <v>-3056665836</v>
      </c>
    </row>
    <row r="31" spans="1:10" x14ac:dyDescent="0.5">
      <c r="A31" s="110" t="s">
        <v>86</v>
      </c>
      <c r="B31" s="111" t="s">
        <v>200</v>
      </c>
      <c r="C31" s="112"/>
      <c r="D31" s="142">
        <v>21212459</v>
      </c>
      <c r="E31" s="117"/>
      <c r="F31" s="142">
        <v>-1068483</v>
      </c>
      <c r="G31" s="117"/>
      <c r="H31" s="170">
        <v>31858998</v>
      </c>
      <c r="I31" s="113"/>
      <c r="J31" s="170">
        <v>27839851</v>
      </c>
    </row>
    <row r="32" spans="1:10" ht="24" thickBot="1" x14ac:dyDescent="0.55000000000000004">
      <c r="A32" s="69" t="s">
        <v>203</v>
      </c>
      <c r="B32" s="111"/>
      <c r="C32" s="112"/>
      <c r="D32" s="171">
        <f>D30+D31</f>
        <v>4556916695</v>
      </c>
      <c r="E32" s="140"/>
      <c r="F32" s="172">
        <f>F30+F31</f>
        <v>-2834482206.7400017</v>
      </c>
      <c r="G32" s="133"/>
      <c r="H32" s="171">
        <f>SUM(H30:H31)</f>
        <v>4475724010</v>
      </c>
      <c r="I32" s="140"/>
      <c r="J32" s="172">
        <f>SUM(J30:J31)</f>
        <v>-3028825985</v>
      </c>
    </row>
    <row r="33" spans="1:10" ht="24" thickTop="1" x14ac:dyDescent="0.5">
      <c r="A33" s="69"/>
      <c r="B33" s="111"/>
      <c r="C33" s="112"/>
      <c r="D33" s="133"/>
      <c r="E33" s="140"/>
      <c r="F33" s="133"/>
      <c r="G33" s="133"/>
      <c r="H33" s="133"/>
      <c r="I33" s="140"/>
      <c r="J33" s="133"/>
    </row>
    <row r="34" spans="1:10" hidden="1" x14ac:dyDescent="0.5">
      <c r="A34" s="69"/>
      <c r="B34" s="111"/>
      <c r="C34" s="112"/>
      <c r="D34" s="133"/>
      <c r="E34" s="133"/>
      <c r="F34" s="133"/>
      <c r="G34" s="133"/>
      <c r="H34" s="133"/>
      <c r="I34" s="133"/>
      <c r="J34" s="133"/>
    </row>
    <row r="35" spans="1:10" hidden="1" x14ac:dyDescent="0.5">
      <c r="A35" s="5" t="s">
        <v>9</v>
      </c>
    </row>
    <row r="36" spans="1:10" hidden="1" x14ac:dyDescent="0.5">
      <c r="A36" s="5" t="s">
        <v>10</v>
      </c>
    </row>
    <row r="37" spans="1:10" hidden="1" x14ac:dyDescent="0.5">
      <c r="A37" s="69" t="s">
        <v>6</v>
      </c>
      <c r="B37" s="111"/>
      <c r="C37" s="112"/>
      <c r="D37" s="157"/>
      <c r="E37" s="158"/>
      <c r="F37" s="157"/>
      <c r="G37" s="158"/>
      <c r="H37" s="157"/>
      <c r="I37" s="158"/>
      <c r="J37" s="157"/>
    </row>
    <row r="38" spans="1:10" hidden="1" x14ac:dyDescent="0.5">
      <c r="A38" s="69" t="s">
        <v>8</v>
      </c>
      <c r="B38" s="111"/>
      <c r="C38" s="112"/>
      <c r="D38" s="157"/>
      <c r="E38" s="158"/>
      <c r="F38" s="157"/>
      <c r="G38" s="158"/>
      <c r="H38" s="157"/>
      <c r="I38" s="158"/>
      <c r="J38" s="157"/>
    </row>
    <row r="39" spans="1:10" hidden="1" x14ac:dyDescent="0.5">
      <c r="A39" s="69"/>
      <c r="B39" s="111"/>
      <c r="C39" s="112"/>
      <c r="D39" s="157"/>
      <c r="E39" s="158"/>
      <c r="F39" s="157"/>
      <c r="G39" s="158"/>
      <c r="H39" s="157"/>
      <c r="I39" s="158"/>
      <c r="J39" s="95" t="s">
        <v>7</v>
      </c>
    </row>
    <row r="40" spans="1:10" hidden="1" x14ac:dyDescent="0.5">
      <c r="A40" s="110"/>
      <c r="B40" s="122"/>
      <c r="C40" s="123"/>
      <c r="D40" s="234" t="s">
        <v>1</v>
      </c>
      <c r="E40" s="234"/>
      <c r="F40" s="234"/>
      <c r="G40" s="5"/>
      <c r="H40" s="234" t="s">
        <v>2</v>
      </c>
      <c r="I40" s="234"/>
      <c r="J40" s="234"/>
    </row>
    <row r="41" spans="1:10" hidden="1" x14ac:dyDescent="0.5">
      <c r="A41" s="110"/>
      <c r="B41" s="124" t="s">
        <v>0</v>
      </c>
      <c r="C41" s="123"/>
      <c r="D41" s="162" t="s">
        <v>5</v>
      </c>
      <c r="E41" s="163"/>
      <c r="F41" s="162" t="s">
        <v>4</v>
      </c>
      <c r="G41" s="163"/>
      <c r="H41" s="162" t="s">
        <v>5</v>
      </c>
      <c r="I41" s="163"/>
      <c r="J41" s="162" t="s">
        <v>4</v>
      </c>
    </row>
    <row r="42" spans="1:10" x14ac:dyDescent="0.5">
      <c r="A42" s="69" t="s">
        <v>94</v>
      </c>
      <c r="B42" s="111"/>
      <c r="C42" s="112"/>
      <c r="D42" s="140"/>
      <c r="E42" s="140"/>
      <c r="F42" s="140"/>
      <c r="G42" s="140"/>
      <c r="H42" s="140"/>
      <c r="I42" s="140"/>
      <c r="J42" s="140"/>
    </row>
    <row r="43" spans="1:10" x14ac:dyDescent="0.5">
      <c r="A43" s="110" t="s">
        <v>88</v>
      </c>
      <c r="B43" s="111"/>
      <c r="C43" s="112"/>
      <c r="D43" s="136">
        <v>4534664825</v>
      </c>
      <c r="E43" s="136"/>
      <c r="F43" s="136">
        <v>-2869108142.7400017</v>
      </c>
      <c r="G43" s="136"/>
      <c r="H43" s="116">
        <v>4475724010</v>
      </c>
      <c r="I43" s="116">
        <v>0</v>
      </c>
      <c r="J43" s="116">
        <v>-3028825985</v>
      </c>
    </row>
    <row r="44" spans="1:10" x14ac:dyDescent="0.5">
      <c r="A44" s="110" t="s">
        <v>89</v>
      </c>
      <c r="B44" s="129" t="s">
        <v>18</v>
      </c>
      <c r="C44" s="112"/>
      <c r="D44" s="136">
        <v>22251870</v>
      </c>
      <c r="E44" s="136"/>
      <c r="F44" s="136">
        <v>34625936</v>
      </c>
      <c r="G44" s="136"/>
      <c r="H44" s="117">
        <v>0</v>
      </c>
      <c r="I44" s="173"/>
      <c r="J44" s="117">
        <v>0</v>
      </c>
    </row>
    <row r="45" spans="1:10" ht="24" thickBot="1" x14ac:dyDescent="0.55000000000000004">
      <c r="A45" s="69" t="s">
        <v>203</v>
      </c>
      <c r="B45" s="111"/>
      <c r="C45" s="112"/>
      <c r="D45" s="171">
        <f>+D43+D44</f>
        <v>4556916695</v>
      </c>
      <c r="E45" s="140"/>
      <c r="F45" s="172">
        <f>+F43+F44</f>
        <v>-2834482206.7400017</v>
      </c>
      <c r="G45" s="133">
        <f>+G43+G44</f>
        <v>0</v>
      </c>
      <c r="H45" s="171">
        <f>+H43+H44</f>
        <v>4475724010</v>
      </c>
      <c r="I45" s="140"/>
      <c r="J45" s="172">
        <f>+J43+J44</f>
        <v>-3028825985</v>
      </c>
    </row>
    <row r="46" spans="1:10" ht="24" thickTop="1" x14ac:dyDescent="0.5">
      <c r="A46" s="69"/>
      <c r="B46" s="111"/>
      <c r="C46" s="112"/>
      <c r="D46" s="136"/>
      <c r="E46" s="140"/>
      <c r="F46" s="140"/>
      <c r="G46" s="140"/>
      <c r="H46" s="140"/>
      <c r="I46" s="140"/>
      <c r="J46" s="140"/>
    </row>
    <row r="47" spans="1:10" ht="24" thickBot="1" x14ac:dyDescent="0.55000000000000004">
      <c r="A47" s="69" t="s">
        <v>90</v>
      </c>
      <c r="B47" s="111" t="s">
        <v>201</v>
      </c>
      <c r="C47" s="112"/>
      <c r="D47" s="174">
        <f>D43/1113018280</f>
        <v>4.0742051648963038</v>
      </c>
      <c r="E47" s="133"/>
      <c r="F47" s="175">
        <f>F43/1113018280</f>
        <v>-2.5777727053503576</v>
      </c>
      <c r="G47" s="133"/>
      <c r="H47" s="174">
        <f>H43/1113018280</f>
        <v>4.0212493275492296</v>
      </c>
      <c r="I47" s="176"/>
      <c r="J47" s="175">
        <f>J43/1113018280</f>
        <v>-2.7212724529555796</v>
      </c>
    </row>
    <row r="48" spans="1:10" ht="24" thickTop="1" x14ac:dyDescent="0.5">
      <c r="A48" s="69"/>
      <c r="B48" s="111"/>
      <c r="C48" s="112"/>
      <c r="D48" s="157"/>
      <c r="E48" s="133"/>
      <c r="F48" s="177"/>
      <c r="G48" s="133"/>
      <c r="H48" s="157"/>
      <c r="I48" s="176"/>
      <c r="J48" s="177"/>
    </row>
    <row r="49" spans="1:10" x14ac:dyDescent="0.5">
      <c r="A49" s="68" t="s">
        <v>211</v>
      </c>
    </row>
    <row r="50" spans="1:10" x14ac:dyDescent="0.5">
      <c r="A50" s="5" t="s">
        <v>165</v>
      </c>
    </row>
    <row r="51" spans="1:10" x14ac:dyDescent="0.5">
      <c r="A51" s="69" t="s">
        <v>198</v>
      </c>
      <c r="B51" s="111"/>
      <c r="C51" s="112"/>
      <c r="D51" s="157"/>
      <c r="E51" s="158"/>
      <c r="F51" s="157"/>
      <c r="G51" s="158"/>
      <c r="H51" s="157"/>
      <c r="I51" s="158"/>
      <c r="J51" s="157"/>
    </row>
    <row r="52" spans="1:10" x14ac:dyDescent="0.5">
      <c r="A52" s="69"/>
      <c r="B52" s="111"/>
      <c r="C52" s="112"/>
      <c r="D52" s="157"/>
      <c r="E52" s="158"/>
      <c r="F52" s="157"/>
      <c r="G52" s="158"/>
      <c r="H52" s="157"/>
      <c r="I52" s="158"/>
      <c r="J52" s="157"/>
    </row>
    <row r="53" spans="1:10" x14ac:dyDescent="0.5">
      <c r="A53" s="69"/>
      <c r="B53" s="111"/>
      <c r="C53" s="112"/>
      <c r="D53" s="157"/>
      <c r="E53" s="158"/>
      <c r="F53" s="157"/>
      <c r="G53" s="158"/>
      <c r="H53" s="157"/>
      <c r="I53" s="158"/>
      <c r="J53" s="95" t="s">
        <v>196</v>
      </c>
    </row>
    <row r="54" spans="1:10" x14ac:dyDescent="0.5">
      <c r="A54" s="110"/>
      <c r="B54" s="122"/>
      <c r="C54" s="123"/>
      <c r="D54" s="234" t="s">
        <v>65</v>
      </c>
      <c r="E54" s="234"/>
      <c r="F54" s="234"/>
      <c r="G54" s="5"/>
      <c r="H54" s="234" t="s">
        <v>66</v>
      </c>
      <c r="I54" s="234"/>
      <c r="J54" s="234"/>
    </row>
    <row r="55" spans="1:10" x14ac:dyDescent="0.5">
      <c r="A55" s="110"/>
      <c r="B55" s="124" t="s">
        <v>69</v>
      </c>
      <c r="C55" s="123"/>
      <c r="D55" s="162" t="s">
        <v>68</v>
      </c>
      <c r="E55" s="163"/>
      <c r="F55" s="162" t="s">
        <v>67</v>
      </c>
      <c r="G55" s="163"/>
      <c r="H55" s="162" t="s">
        <v>68</v>
      </c>
      <c r="I55" s="163"/>
      <c r="J55" s="162" t="s">
        <v>67</v>
      </c>
    </row>
    <row r="56" spans="1:10" x14ac:dyDescent="0.5">
      <c r="A56" s="69"/>
      <c r="B56" s="124"/>
      <c r="C56" s="123"/>
      <c r="D56" s="236"/>
      <c r="E56" s="236"/>
      <c r="F56" s="236"/>
      <c r="G56" s="236"/>
      <c r="H56" s="236"/>
      <c r="I56" s="236"/>
      <c r="J56" s="236"/>
    </row>
    <row r="57" spans="1:10" x14ac:dyDescent="0.5">
      <c r="A57" s="69" t="s">
        <v>203</v>
      </c>
      <c r="B57" s="111"/>
      <c r="C57" s="112"/>
      <c r="D57" s="153">
        <f>D45</f>
        <v>4556916695</v>
      </c>
      <c r="E57" s="178"/>
      <c r="F57" s="153">
        <f>+F45</f>
        <v>-2834482206.7400017</v>
      </c>
      <c r="G57" s="178"/>
      <c r="H57" s="153">
        <f>H45</f>
        <v>4475724010</v>
      </c>
      <c r="I57" s="151"/>
      <c r="J57" s="153">
        <f>J45</f>
        <v>-3028825985</v>
      </c>
    </row>
    <row r="58" spans="1:10" x14ac:dyDescent="0.5">
      <c r="A58" s="69"/>
      <c r="B58" s="111"/>
      <c r="C58" s="112"/>
      <c r="D58" s="179"/>
      <c r="E58" s="180"/>
      <c r="F58" s="179"/>
      <c r="G58" s="180"/>
      <c r="H58" s="179"/>
      <c r="I58" s="179"/>
      <c r="J58" s="179"/>
    </row>
    <row r="59" spans="1:10" x14ac:dyDescent="0.5">
      <c r="A59" s="69" t="s">
        <v>91</v>
      </c>
      <c r="B59" s="111"/>
      <c r="C59" s="112"/>
    </row>
    <row r="60" spans="1:10" x14ac:dyDescent="0.5">
      <c r="A60" s="181" t="s">
        <v>224</v>
      </c>
      <c r="B60" s="93"/>
      <c r="C60" s="112"/>
      <c r="D60" s="131"/>
      <c r="E60" s="136"/>
      <c r="F60" s="131"/>
      <c r="G60" s="136"/>
      <c r="H60" s="118"/>
      <c r="I60" s="136"/>
      <c r="J60" s="118"/>
    </row>
    <row r="61" spans="1:10" x14ac:dyDescent="0.5">
      <c r="A61" s="181" t="s">
        <v>225</v>
      </c>
      <c r="B61" s="111"/>
      <c r="C61" s="112"/>
      <c r="D61" s="131"/>
      <c r="E61" s="136"/>
      <c r="F61" s="131"/>
      <c r="G61" s="136"/>
      <c r="H61" s="118"/>
      <c r="I61" s="136"/>
      <c r="J61" s="118"/>
    </row>
    <row r="62" spans="1:10" x14ac:dyDescent="0.5">
      <c r="A62" s="3" t="s">
        <v>202</v>
      </c>
      <c r="B62" s="111"/>
      <c r="C62" s="112"/>
      <c r="D62" s="131"/>
      <c r="E62" s="136"/>
      <c r="F62" s="131"/>
      <c r="G62" s="136"/>
      <c r="H62" s="118"/>
      <c r="I62" s="136"/>
      <c r="J62" s="118"/>
    </row>
    <row r="63" spans="1:10" x14ac:dyDescent="0.5">
      <c r="A63" s="93" t="s">
        <v>92</v>
      </c>
      <c r="B63" s="111"/>
      <c r="C63" s="112"/>
      <c r="D63" s="131">
        <v>0</v>
      </c>
      <c r="E63" s="136"/>
      <c r="F63" s="131">
        <v>46787247</v>
      </c>
      <c r="G63" s="136"/>
      <c r="H63" s="131">
        <v>0</v>
      </c>
      <c r="I63" s="136"/>
      <c r="J63" s="131">
        <v>29679535</v>
      </c>
    </row>
    <row r="64" spans="1:10" x14ac:dyDescent="0.5">
      <c r="A64" s="232" t="s">
        <v>214</v>
      </c>
      <c r="B64" s="22" t="s">
        <v>20</v>
      </c>
      <c r="C64" s="112"/>
      <c r="D64" s="131">
        <v>330605</v>
      </c>
      <c r="E64" s="136"/>
      <c r="F64" s="131">
        <v>9438975</v>
      </c>
      <c r="G64" s="136"/>
      <c r="H64" s="131">
        <v>0</v>
      </c>
      <c r="I64" s="136"/>
      <c r="J64" s="117">
        <v>0</v>
      </c>
    </row>
    <row r="65" spans="1:10" x14ac:dyDescent="0.5">
      <c r="A65" s="232" t="s">
        <v>220</v>
      </c>
      <c r="B65" s="22"/>
      <c r="C65" s="112"/>
      <c r="D65" s="131"/>
      <c r="E65" s="136"/>
      <c r="F65" s="131"/>
      <c r="G65" s="136"/>
      <c r="H65" s="131"/>
      <c r="I65" s="136"/>
      <c r="J65" s="117"/>
    </row>
    <row r="66" spans="1:10" x14ac:dyDescent="0.5">
      <c r="A66" s="233" t="s">
        <v>219</v>
      </c>
      <c r="B66" s="111"/>
      <c r="C66" s="112"/>
      <c r="D66" s="131">
        <v>0</v>
      </c>
      <c r="E66" s="136"/>
      <c r="F66" s="131">
        <v>-6165491</v>
      </c>
      <c r="G66" s="136"/>
      <c r="H66" s="131">
        <v>0</v>
      </c>
      <c r="I66" s="136"/>
      <c r="J66" s="117">
        <v>-2743949</v>
      </c>
    </row>
    <row r="67" spans="1:10" x14ac:dyDescent="0.5">
      <c r="A67" s="69" t="s">
        <v>166</v>
      </c>
      <c r="B67" s="111"/>
      <c r="C67" s="112"/>
      <c r="D67" s="182">
        <f>SUM(D60:D66)</f>
        <v>330605</v>
      </c>
      <c r="E67" s="136"/>
      <c r="F67" s="182">
        <f>SUM(F60:F66)</f>
        <v>50060731</v>
      </c>
      <c r="G67" s="136"/>
      <c r="H67" s="182">
        <f>SUM(H60:H66)</f>
        <v>0</v>
      </c>
      <c r="I67" s="136"/>
      <c r="J67" s="182">
        <f>SUM(J60:J66)</f>
        <v>26935586</v>
      </c>
    </row>
    <row r="68" spans="1:10" ht="24" thickBot="1" x14ac:dyDescent="0.55000000000000004">
      <c r="A68" s="69" t="s">
        <v>204</v>
      </c>
      <c r="B68" s="111"/>
      <c r="C68" s="112"/>
      <c r="D68" s="183">
        <f>+D57+D67</f>
        <v>4557247300</v>
      </c>
      <c r="E68" s="151"/>
      <c r="F68" s="183">
        <f>+F57+F67</f>
        <v>-2784421475.7400017</v>
      </c>
      <c r="G68" s="151"/>
      <c r="H68" s="183">
        <f>(H57+H67)</f>
        <v>4475724010</v>
      </c>
      <c r="I68" s="140"/>
      <c r="J68" s="183">
        <f>(J57+J67)</f>
        <v>-3001890399</v>
      </c>
    </row>
    <row r="69" spans="1:10" ht="24" thickTop="1" x14ac:dyDescent="0.5">
      <c r="A69" s="110"/>
      <c r="B69" s="111"/>
      <c r="C69" s="112"/>
      <c r="D69" s="140"/>
      <c r="E69" s="140"/>
      <c r="F69" s="140"/>
      <c r="G69" s="140"/>
      <c r="H69" s="140"/>
      <c r="I69" s="140"/>
      <c r="J69" s="140"/>
    </row>
    <row r="70" spans="1:10" x14ac:dyDescent="0.5">
      <c r="A70" s="69" t="s">
        <v>93</v>
      </c>
      <c r="B70" s="111"/>
      <c r="C70" s="112"/>
      <c r="D70" s="140"/>
      <c r="E70" s="140"/>
      <c r="F70" s="140"/>
      <c r="G70" s="140"/>
      <c r="H70" s="140"/>
      <c r="I70" s="140"/>
      <c r="J70" s="140"/>
    </row>
    <row r="71" spans="1:10" x14ac:dyDescent="0.5">
      <c r="A71" s="110" t="s">
        <v>95</v>
      </c>
      <c r="B71" s="111"/>
      <c r="C71" s="112"/>
      <c r="D71" s="136">
        <v>4534995430</v>
      </c>
      <c r="E71" s="136"/>
      <c r="F71" s="136">
        <v>-2818699722.7400017</v>
      </c>
      <c r="G71" s="136"/>
      <c r="H71" s="136">
        <v>4475724010</v>
      </c>
      <c r="I71" s="136"/>
      <c r="J71" s="136">
        <v>-3001890399</v>
      </c>
    </row>
    <row r="72" spans="1:10" x14ac:dyDescent="0.5">
      <c r="A72" s="110" t="s">
        <v>96</v>
      </c>
      <c r="B72" s="111"/>
      <c r="C72" s="112"/>
      <c r="D72" s="117">
        <v>22251870</v>
      </c>
      <c r="E72" s="117"/>
      <c r="F72" s="117">
        <v>34278247</v>
      </c>
      <c r="G72" s="136"/>
      <c r="H72" s="117">
        <v>0</v>
      </c>
      <c r="I72" s="131"/>
      <c r="J72" s="117">
        <v>0</v>
      </c>
    </row>
    <row r="73" spans="1:10" ht="24" thickBot="1" x14ac:dyDescent="0.55000000000000004">
      <c r="A73" s="69" t="s">
        <v>205</v>
      </c>
      <c r="B73" s="111"/>
      <c r="C73" s="112"/>
      <c r="D73" s="183">
        <f>D68</f>
        <v>4557247300</v>
      </c>
      <c r="E73" s="140"/>
      <c r="F73" s="183">
        <f>F68</f>
        <v>-2784421475.7400017</v>
      </c>
      <c r="G73" s="140"/>
      <c r="H73" s="183">
        <f>SUM(H71:H72)</f>
        <v>4475724010</v>
      </c>
      <c r="I73" s="140"/>
      <c r="J73" s="183">
        <f>SUM(J71:J72)</f>
        <v>-3001890399</v>
      </c>
    </row>
    <row r="74" spans="1:10" ht="24" thickTop="1" x14ac:dyDescent="0.5"/>
    <row r="96" spans="1:10" x14ac:dyDescent="0.5">
      <c r="A96" s="184"/>
      <c r="B96" s="124"/>
      <c r="C96" s="123"/>
      <c r="D96" s="185"/>
      <c r="E96" s="185"/>
      <c r="F96" s="185"/>
      <c r="G96" s="185"/>
      <c r="H96" s="185"/>
      <c r="I96" s="185"/>
      <c r="J96" s="185"/>
    </row>
    <row r="97" spans="1:10" s="191" customFormat="1" x14ac:dyDescent="0.5">
      <c r="A97" s="186"/>
      <c r="B97" s="187"/>
      <c r="C97" s="188"/>
      <c r="D97" s="189"/>
      <c r="E97" s="190"/>
      <c r="F97" s="189"/>
      <c r="G97" s="190"/>
      <c r="H97" s="190"/>
      <c r="I97" s="190"/>
      <c r="J97" s="190"/>
    </row>
    <row r="98" spans="1:10" s="191" customFormat="1" x14ac:dyDescent="0.5">
      <c r="A98" s="186"/>
      <c r="B98" s="187"/>
      <c r="C98" s="188"/>
      <c r="D98" s="192"/>
      <c r="E98" s="193"/>
      <c r="F98" s="192"/>
      <c r="G98" s="193"/>
      <c r="H98" s="194"/>
      <c r="I98" s="193"/>
      <c r="J98" s="194"/>
    </row>
    <row r="99" spans="1:10" s="191" customFormat="1" x14ac:dyDescent="0.5">
      <c r="A99" s="186"/>
      <c r="B99" s="187"/>
      <c r="C99" s="188"/>
      <c r="D99" s="192"/>
      <c r="E99" s="193"/>
      <c r="F99" s="192"/>
      <c r="G99" s="193"/>
      <c r="H99" s="193"/>
      <c r="I99" s="193"/>
      <c r="J99" s="193"/>
    </row>
    <row r="100" spans="1:10" s="191" customFormat="1" x14ac:dyDescent="0.5">
      <c r="A100" s="186"/>
      <c r="B100" s="187"/>
      <c r="C100" s="188"/>
      <c r="D100" s="192"/>
      <c r="E100" s="193"/>
      <c r="F100" s="192"/>
      <c r="G100" s="193"/>
      <c r="H100" s="194"/>
      <c r="I100" s="193"/>
      <c r="J100" s="194"/>
    </row>
    <row r="101" spans="1:10" x14ac:dyDescent="0.5">
      <c r="A101" s="195"/>
      <c r="B101" s="124"/>
      <c r="C101" s="123"/>
      <c r="D101" s="140"/>
      <c r="E101" s="140"/>
      <c r="F101" s="140"/>
      <c r="G101" s="140"/>
      <c r="H101" s="140"/>
      <c r="I101" s="140"/>
      <c r="J101" s="140"/>
    </row>
    <row r="102" spans="1:10" x14ac:dyDescent="0.5">
      <c r="A102" s="195"/>
      <c r="B102" s="196"/>
      <c r="C102" s="195"/>
      <c r="D102" s="195"/>
      <c r="E102" s="195"/>
      <c r="F102" s="195"/>
      <c r="G102" s="195"/>
      <c r="H102" s="195"/>
      <c r="I102" s="195"/>
      <c r="J102" s="195"/>
    </row>
  </sheetData>
  <mergeCells count="7">
    <mergeCell ref="D56:J56"/>
    <mergeCell ref="D6:F6"/>
    <mergeCell ref="H6:J6"/>
    <mergeCell ref="D40:F40"/>
    <mergeCell ref="H40:J40"/>
    <mergeCell ref="D54:F54"/>
    <mergeCell ref="H54:J54"/>
  </mergeCells>
  <pageMargins left="0.78740157480314965" right="0.24" top="0.70866141732283472" bottom="0.72" header="0.51181102362204722" footer="0.3"/>
  <pageSetup paperSize="9" scale="80" firstPageNumber="10" orientation="portrait" r:id="rId1"/>
  <headerFooter>
    <oddFooter xml:space="preserve">&amp;LThe accompanying notes are an integral part of these financial statements.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zoomScale="80" zoomScaleNormal="80" zoomScaleSheetLayoutView="90" workbookViewId="0">
      <selection activeCell="S29" sqref="S29"/>
    </sheetView>
  </sheetViews>
  <sheetFormatPr defaultColWidth="9.140625" defaultRowHeight="22.5" customHeight="1" x14ac:dyDescent="0.5"/>
  <cols>
    <col min="1" max="1" width="39.140625" style="3" customWidth="1"/>
    <col min="2" max="2" width="2.28515625" style="3" customWidth="1"/>
    <col min="3" max="3" width="8.42578125" style="2" customWidth="1"/>
    <col min="4" max="4" width="2" style="2" customWidth="1"/>
    <col min="5" max="5" width="17.140625" style="2" customWidth="1"/>
    <col min="6" max="6" width="1" style="2" customWidth="1"/>
    <col min="7" max="7" width="16.42578125" style="2" customWidth="1"/>
    <col min="8" max="8" width="1" style="2" customWidth="1"/>
    <col min="9" max="9" width="20.140625" style="2" customWidth="1"/>
    <col min="10" max="10" width="1" style="3" customWidth="1"/>
    <col min="11" max="11" width="15.28515625" style="3" customWidth="1"/>
    <col min="12" max="12" width="1" style="3" customWidth="1"/>
    <col min="13" max="13" width="17.5703125" style="3" customWidth="1"/>
    <col min="14" max="14" width="1" style="3" customWidth="1"/>
    <col min="15" max="15" width="17.85546875" style="3" customWidth="1"/>
    <col min="16" max="16" width="1" style="3" customWidth="1"/>
    <col min="17" max="17" width="16" style="3" customWidth="1"/>
    <col min="18" max="18" width="1" style="3" customWidth="1"/>
    <col min="19" max="19" width="18.28515625" style="3" customWidth="1"/>
    <col min="20" max="20" width="4.85546875" style="3" customWidth="1"/>
    <col min="21" max="21" width="11.5703125" style="3" bestFit="1" customWidth="1"/>
    <col min="22" max="22" width="9.140625" style="3"/>
    <col min="23" max="23" width="12.5703125" style="3" bestFit="1" customWidth="1"/>
    <col min="24" max="24" width="9.140625" style="3"/>
    <col min="25" max="25" width="12.5703125" style="3" bestFit="1" customWidth="1"/>
    <col min="26" max="26" width="9.140625" style="3"/>
    <col min="27" max="27" width="15.85546875" style="3" bestFit="1" customWidth="1"/>
    <col min="28" max="28" width="9.140625" style="3"/>
    <col min="29" max="29" width="12.5703125" style="3" bestFit="1" customWidth="1"/>
    <col min="30" max="30" width="9.140625" style="3"/>
    <col min="31" max="31" width="14.85546875" style="3" bestFit="1" customWidth="1"/>
    <col min="32" max="32" width="9.140625" style="3"/>
    <col min="33" max="33" width="5.28515625" style="3" bestFit="1" customWidth="1"/>
    <col min="34" max="34" width="9.140625" style="3"/>
    <col min="35" max="35" width="14.85546875" style="3" bestFit="1" customWidth="1"/>
    <col min="36" max="36" width="9.140625" style="3"/>
    <col min="37" max="37" width="15.28515625" style="3" bestFit="1" customWidth="1"/>
    <col min="38" max="38" width="9.140625" style="3"/>
    <col min="39" max="39" width="12.5703125" style="3" bestFit="1" customWidth="1"/>
    <col min="40" max="40" width="9.140625" style="3"/>
    <col min="41" max="41" width="15.28515625" style="3" bestFit="1" customWidth="1"/>
    <col min="42" max="16384" width="9.140625" style="3"/>
  </cols>
  <sheetData>
    <row r="1" spans="1:21" ht="20.25" customHeight="1" x14ac:dyDescent="0.5">
      <c r="A1" s="5" t="s">
        <v>211</v>
      </c>
      <c r="B1" s="6"/>
      <c r="C1" s="197"/>
      <c r="D1" s="197"/>
      <c r="E1" s="198"/>
      <c r="F1" s="198"/>
      <c r="G1" s="198"/>
      <c r="H1" s="198"/>
      <c r="I1" s="198"/>
      <c r="J1" s="199"/>
      <c r="K1" s="199"/>
      <c r="L1" s="199"/>
      <c r="M1" s="199"/>
      <c r="N1" s="199"/>
      <c r="O1" s="198"/>
      <c r="P1" s="199"/>
      <c r="Q1" s="198"/>
      <c r="R1" s="199"/>
      <c r="S1" s="198"/>
    </row>
    <row r="2" spans="1:21" ht="20.25" customHeight="1" x14ac:dyDescent="0.5">
      <c r="A2" s="6" t="s">
        <v>226</v>
      </c>
      <c r="B2" s="6"/>
      <c r="C2" s="197"/>
      <c r="D2" s="197"/>
      <c r="K2" s="200"/>
      <c r="M2" s="200"/>
      <c r="O2" s="200"/>
      <c r="Q2" s="200"/>
      <c r="S2" s="200"/>
    </row>
    <row r="3" spans="1:21" ht="20.25" customHeight="1" x14ac:dyDescent="0.5">
      <c r="A3" s="6" t="s">
        <v>198</v>
      </c>
      <c r="B3" s="6"/>
      <c r="C3" s="197"/>
      <c r="D3" s="197"/>
      <c r="K3" s="200"/>
      <c r="M3" s="200"/>
      <c r="O3" s="200"/>
      <c r="Q3" s="200"/>
      <c r="S3" s="200"/>
    </row>
    <row r="4" spans="1:21" ht="20.25" customHeight="1" x14ac:dyDescent="0.5">
      <c r="A4" s="6"/>
      <c r="B4" s="6"/>
      <c r="C4" s="197"/>
      <c r="D4" s="197"/>
      <c r="K4" s="200"/>
      <c r="M4" s="200"/>
      <c r="O4" s="200"/>
      <c r="Q4" s="200"/>
      <c r="S4" s="200"/>
    </row>
    <row r="5" spans="1:21" ht="20.25" customHeight="1" x14ac:dyDescent="0.5">
      <c r="A5" s="6"/>
      <c r="B5" s="6"/>
      <c r="C5" s="197"/>
      <c r="D5" s="197"/>
      <c r="E5" s="198"/>
      <c r="F5" s="198"/>
      <c r="G5" s="198"/>
      <c r="H5" s="198"/>
      <c r="I5" s="198"/>
      <c r="J5" s="199"/>
      <c r="K5" s="199"/>
      <c r="L5" s="199"/>
      <c r="M5" s="199"/>
      <c r="N5" s="199"/>
      <c r="O5" s="198"/>
      <c r="P5" s="199"/>
      <c r="Q5" s="198"/>
      <c r="R5" s="199"/>
      <c r="S5" s="95" t="s">
        <v>196</v>
      </c>
    </row>
    <row r="6" spans="1:21" ht="20.25" customHeight="1" x14ac:dyDescent="0.5">
      <c r="A6" s="6"/>
      <c r="B6" s="6"/>
      <c r="C6" s="197"/>
      <c r="D6" s="197"/>
      <c r="E6" s="234" t="s">
        <v>65</v>
      </c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</row>
    <row r="7" spans="1:21" ht="20.25" customHeight="1" x14ac:dyDescent="0.5">
      <c r="A7" s="6"/>
      <c r="B7" s="6"/>
      <c r="C7" s="197"/>
      <c r="D7" s="197"/>
      <c r="F7" s="201"/>
      <c r="G7" s="195"/>
      <c r="H7" s="195"/>
      <c r="I7" s="195"/>
      <c r="J7" s="195"/>
      <c r="K7" s="237" t="s">
        <v>60</v>
      </c>
      <c r="L7" s="237"/>
      <c r="M7" s="237"/>
      <c r="N7" s="195"/>
      <c r="O7" s="195"/>
      <c r="P7" s="195"/>
      <c r="Q7" s="195"/>
      <c r="R7" s="202"/>
      <c r="S7" s="203"/>
    </row>
    <row r="8" spans="1:21" ht="20.25" customHeight="1" x14ac:dyDescent="0.5">
      <c r="A8" s="6"/>
      <c r="B8" s="6"/>
      <c r="C8" s="197"/>
      <c r="D8" s="197"/>
      <c r="F8" s="201"/>
      <c r="G8" s="195"/>
      <c r="H8" s="195"/>
      <c r="I8" s="204" t="s">
        <v>103</v>
      </c>
      <c r="J8" s="195"/>
      <c r="K8" s="204"/>
      <c r="L8" s="204"/>
      <c r="M8" s="204"/>
      <c r="N8" s="195"/>
      <c r="O8" s="195"/>
      <c r="P8" s="195"/>
      <c r="Q8" s="195"/>
      <c r="R8" s="202"/>
      <c r="S8" s="203"/>
    </row>
    <row r="9" spans="1:21" ht="20.25" customHeight="1" x14ac:dyDescent="0.5">
      <c r="A9" s="205"/>
      <c r="B9" s="6"/>
      <c r="C9" s="197"/>
      <c r="D9" s="197"/>
      <c r="F9" s="201"/>
      <c r="G9" s="195"/>
      <c r="H9" s="195"/>
      <c r="I9" s="201" t="s">
        <v>104</v>
      </c>
      <c r="J9" s="195"/>
      <c r="K9" s="195"/>
      <c r="L9" s="195"/>
      <c r="M9" s="195"/>
      <c r="N9" s="195"/>
      <c r="O9" s="204" t="s">
        <v>112</v>
      </c>
      <c r="P9" s="204"/>
      <c r="Q9" s="204"/>
      <c r="R9" s="202"/>
      <c r="S9" s="203"/>
    </row>
    <row r="10" spans="1:21" ht="20.25" customHeight="1" x14ac:dyDescent="0.5">
      <c r="A10" s="205"/>
      <c r="B10" s="6"/>
      <c r="C10" s="197"/>
      <c r="D10" s="197"/>
      <c r="E10" s="201" t="s">
        <v>97</v>
      </c>
      <c r="F10" s="201"/>
      <c r="G10" s="201" t="s">
        <v>100</v>
      </c>
      <c r="I10" s="201" t="s">
        <v>105</v>
      </c>
      <c r="J10" s="201"/>
      <c r="K10" s="201"/>
      <c r="L10" s="201"/>
      <c r="M10" s="201"/>
      <c r="N10" s="201"/>
      <c r="O10" s="201" t="s">
        <v>113</v>
      </c>
      <c r="P10" s="201"/>
      <c r="Q10" s="201" t="s">
        <v>116</v>
      </c>
      <c r="R10" s="201"/>
      <c r="S10" s="201"/>
    </row>
    <row r="11" spans="1:21" ht="20.25" customHeight="1" x14ac:dyDescent="0.5">
      <c r="A11" s="6"/>
      <c r="B11" s="6"/>
      <c r="C11" s="197"/>
      <c r="D11" s="197"/>
      <c r="E11" s="201" t="s">
        <v>98</v>
      </c>
      <c r="F11" s="201"/>
      <c r="G11" s="201" t="s">
        <v>101</v>
      </c>
      <c r="I11" s="201" t="s">
        <v>106</v>
      </c>
      <c r="J11" s="201"/>
      <c r="K11" s="201" t="s">
        <v>108</v>
      </c>
      <c r="L11" s="201"/>
      <c r="M11" s="201" t="s">
        <v>110</v>
      </c>
      <c r="N11" s="201"/>
      <c r="O11" s="201" t="s">
        <v>114</v>
      </c>
      <c r="P11" s="201"/>
      <c r="Q11" s="201" t="s">
        <v>117</v>
      </c>
      <c r="R11" s="201"/>
      <c r="S11" s="201" t="s">
        <v>169</v>
      </c>
    </row>
    <row r="12" spans="1:21" ht="20.25" customHeight="1" x14ac:dyDescent="0.5">
      <c r="B12" s="2"/>
      <c r="C12" s="124" t="s">
        <v>69</v>
      </c>
      <c r="E12" s="206" t="s">
        <v>99</v>
      </c>
      <c r="F12" s="201"/>
      <c r="G12" s="206" t="s">
        <v>102</v>
      </c>
      <c r="H12" s="201"/>
      <c r="I12" s="206" t="s">
        <v>107</v>
      </c>
      <c r="J12" s="201"/>
      <c r="K12" s="206" t="s">
        <v>109</v>
      </c>
      <c r="L12" s="201"/>
      <c r="M12" s="206" t="s">
        <v>111</v>
      </c>
      <c r="N12" s="201"/>
      <c r="O12" s="206" t="s">
        <v>115</v>
      </c>
      <c r="P12" s="201"/>
      <c r="Q12" s="206" t="s">
        <v>118</v>
      </c>
      <c r="R12" s="201"/>
      <c r="S12" s="206" t="s">
        <v>119</v>
      </c>
    </row>
    <row r="13" spans="1:21" ht="20.25" customHeight="1" x14ac:dyDescent="0.5">
      <c r="A13" s="6"/>
      <c r="E13" s="207"/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</row>
    <row r="14" spans="1:21" ht="20.25" customHeight="1" x14ac:dyDescent="0.5">
      <c r="A14" s="3" t="s">
        <v>123</v>
      </c>
      <c r="B14" s="6"/>
      <c r="C14" s="197"/>
      <c r="D14" s="197"/>
      <c r="E14" s="208">
        <v>32166262124</v>
      </c>
      <c r="F14" s="208"/>
      <c r="G14" s="208">
        <v>-5678076131</v>
      </c>
      <c r="H14" s="208"/>
      <c r="I14" s="208">
        <v>366207178</v>
      </c>
      <c r="J14" s="208"/>
      <c r="K14" s="208">
        <v>530226819</v>
      </c>
      <c r="L14" s="208"/>
      <c r="M14" s="208">
        <v>-68655132557</v>
      </c>
      <c r="N14" s="208"/>
      <c r="O14" s="208">
        <f>SUM(E14:M14)</f>
        <v>-41270512567</v>
      </c>
      <c r="P14" s="208"/>
      <c r="Q14" s="208">
        <v>630153669</v>
      </c>
      <c r="R14" s="208"/>
      <c r="S14" s="208">
        <f>SUM(O14:Q14)</f>
        <v>-40640358898</v>
      </c>
      <c r="T14" s="185"/>
      <c r="U14" s="185"/>
    </row>
    <row r="15" spans="1:21" ht="20.25" customHeight="1" x14ac:dyDescent="0.5">
      <c r="A15" s="6" t="s">
        <v>206</v>
      </c>
      <c r="B15" s="6"/>
      <c r="C15" s="197"/>
      <c r="D15" s="197"/>
      <c r="E15" s="209"/>
      <c r="F15" s="209"/>
      <c r="G15" s="209"/>
      <c r="H15" s="209"/>
      <c r="I15" s="209"/>
      <c r="J15" s="210"/>
      <c r="K15" s="209"/>
      <c r="L15" s="210"/>
      <c r="M15" s="209"/>
      <c r="N15" s="210"/>
      <c r="O15" s="209"/>
      <c r="P15" s="210"/>
      <c r="Q15" s="209"/>
      <c r="R15" s="210"/>
      <c r="S15" s="209"/>
    </row>
    <row r="16" spans="1:21" ht="20.25" customHeight="1" x14ac:dyDescent="0.5">
      <c r="A16" s="3" t="s">
        <v>120</v>
      </c>
      <c r="B16" s="6"/>
      <c r="C16" s="197"/>
      <c r="D16" s="197"/>
      <c r="E16" s="208">
        <v>0</v>
      </c>
      <c r="F16" s="208"/>
      <c r="G16" s="208">
        <v>0</v>
      </c>
      <c r="H16" s="208"/>
      <c r="I16" s="208">
        <v>0</v>
      </c>
      <c r="J16" s="208"/>
      <c r="K16" s="208">
        <v>0</v>
      </c>
      <c r="L16" s="209"/>
      <c r="M16" s="211">
        <f>+PL!F43</f>
        <v>-2869108142.7400017</v>
      </c>
      <c r="N16" s="209"/>
      <c r="O16" s="208">
        <f t="shared" ref="O16:O17" si="0">SUM(E16:M16)</f>
        <v>-2869108142.7400017</v>
      </c>
      <c r="P16" s="209"/>
      <c r="Q16" s="208">
        <f>+PL!F44</f>
        <v>34625936</v>
      </c>
      <c r="R16" s="210"/>
      <c r="S16" s="208">
        <f>SUM(O16:Q16)</f>
        <v>-2834482206.7400017</v>
      </c>
    </row>
    <row r="17" spans="1:21" ht="20.25" customHeight="1" x14ac:dyDescent="0.5">
      <c r="A17" s="3" t="s">
        <v>121</v>
      </c>
      <c r="B17" s="6"/>
      <c r="C17" s="197"/>
      <c r="D17" s="197"/>
      <c r="E17" s="208">
        <v>0</v>
      </c>
      <c r="F17" s="209"/>
      <c r="G17" s="208">
        <v>0</v>
      </c>
      <c r="H17" s="208"/>
      <c r="I17" s="208">
        <v>0</v>
      </c>
      <c r="J17" s="208"/>
      <c r="K17" s="212">
        <v>0</v>
      </c>
      <c r="L17" s="209"/>
      <c r="M17" s="208">
        <v>50408420</v>
      </c>
      <c r="N17" s="209"/>
      <c r="O17" s="208">
        <f t="shared" si="0"/>
        <v>50408420</v>
      </c>
      <c r="P17" s="208"/>
      <c r="Q17" s="166">
        <v>-347689</v>
      </c>
      <c r="R17" s="208"/>
      <c r="S17" s="212">
        <f>SUM(O17:Q17)</f>
        <v>50060731</v>
      </c>
    </row>
    <row r="18" spans="1:21" ht="20.25" customHeight="1" x14ac:dyDescent="0.5">
      <c r="A18" s="6" t="s">
        <v>205</v>
      </c>
      <c r="B18" s="6"/>
      <c r="C18" s="197"/>
      <c r="D18" s="197"/>
      <c r="E18" s="213">
        <f>SUM(E16:E17)</f>
        <v>0</v>
      </c>
      <c r="F18" s="208"/>
      <c r="G18" s="213">
        <f>SUM(G16:G17)</f>
        <v>0</v>
      </c>
      <c r="H18" s="208"/>
      <c r="I18" s="213">
        <f>SUM(I16:I17)</f>
        <v>0</v>
      </c>
      <c r="J18" s="211"/>
      <c r="K18" s="213">
        <f>SUM(K16:K17)</f>
        <v>0</v>
      </c>
      <c r="L18" s="211"/>
      <c r="M18" s="213">
        <f>SUM(M15:M17)</f>
        <v>-2818699722.7400017</v>
      </c>
      <c r="N18" s="211"/>
      <c r="O18" s="213">
        <f>SUM(O16:O17)</f>
        <v>-2818699722.7400017</v>
      </c>
      <c r="P18" s="211"/>
      <c r="Q18" s="213">
        <f>SUM(Q15:Q17)</f>
        <v>34278247</v>
      </c>
      <c r="R18" s="211"/>
      <c r="S18" s="213">
        <f>SUM(S15:S17)</f>
        <v>-2784421475.7400017</v>
      </c>
    </row>
    <row r="19" spans="1:21" ht="20.25" customHeight="1" x14ac:dyDescent="0.5">
      <c r="A19" s="3" t="s">
        <v>122</v>
      </c>
      <c r="B19" s="6"/>
      <c r="C19" s="197"/>
      <c r="D19" s="197"/>
      <c r="E19" s="214">
        <v>0</v>
      </c>
      <c r="F19" s="208"/>
      <c r="G19" s="213">
        <v>0</v>
      </c>
      <c r="H19" s="208"/>
      <c r="I19" s="214">
        <v>0</v>
      </c>
      <c r="J19" s="211"/>
      <c r="K19" s="214">
        <v>0</v>
      </c>
      <c r="L19" s="211"/>
      <c r="M19" s="213">
        <v>0</v>
      </c>
      <c r="N19" s="211"/>
      <c r="O19" s="213">
        <v>0</v>
      </c>
      <c r="P19" s="211"/>
      <c r="Q19" s="213">
        <v>-14700000</v>
      </c>
      <c r="R19" s="211"/>
      <c r="S19" s="213">
        <f>SUM(O19:Q19)</f>
        <v>-14700000</v>
      </c>
    </row>
    <row r="20" spans="1:21" ht="20.25" customHeight="1" thickBot="1" x14ac:dyDescent="0.55000000000000004">
      <c r="A20" s="6" t="s">
        <v>207</v>
      </c>
      <c r="B20" s="6"/>
      <c r="C20" s="197"/>
      <c r="D20" s="197"/>
      <c r="E20" s="215">
        <f>E14+E18+E19</f>
        <v>32166262124</v>
      </c>
      <c r="F20" s="216"/>
      <c r="G20" s="215">
        <f>G14+G18+G19</f>
        <v>-5678076131</v>
      </c>
      <c r="H20" s="216"/>
      <c r="I20" s="215">
        <f>I14+I18+I19</f>
        <v>366207178</v>
      </c>
      <c r="J20" s="217"/>
      <c r="K20" s="215">
        <f>K14+K18+K19</f>
        <v>530226819</v>
      </c>
      <c r="L20" s="210"/>
      <c r="M20" s="215">
        <f>M14+M18+M19</f>
        <v>-71473832279.740005</v>
      </c>
      <c r="N20" s="217"/>
      <c r="O20" s="215">
        <f>O14+O18+O19</f>
        <v>-44089212289.740005</v>
      </c>
      <c r="P20" s="217"/>
      <c r="Q20" s="215">
        <f>Q14+Q18+Q19</f>
        <v>649731916</v>
      </c>
      <c r="R20" s="210"/>
      <c r="S20" s="215">
        <f>S14+S18+S19</f>
        <v>-43439480373.740005</v>
      </c>
    </row>
    <row r="21" spans="1:21" ht="20.25" customHeight="1" thickTop="1" x14ac:dyDescent="0.5">
      <c r="A21" s="6"/>
      <c r="B21" s="6"/>
      <c r="C21" s="197"/>
      <c r="D21" s="197"/>
      <c r="E21" s="133"/>
      <c r="F21" s="209"/>
      <c r="G21" s="133"/>
      <c r="H21" s="209"/>
      <c r="I21" s="133"/>
      <c r="J21" s="210"/>
      <c r="K21" s="133"/>
      <c r="L21" s="210"/>
      <c r="M21" s="209"/>
      <c r="N21" s="210"/>
      <c r="O21" s="133"/>
      <c r="P21" s="210"/>
      <c r="Q21" s="209"/>
      <c r="R21" s="210"/>
      <c r="S21" s="209"/>
    </row>
    <row r="22" spans="1:21" ht="20.25" customHeight="1" x14ac:dyDescent="0.5">
      <c r="A22" s="3" t="s">
        <v>168</v>
      </c>
      <c r="B22" s="6"/>
      <c r="C22" s="197"/>
      <c r="D22" s="197"/>
      <c r="E22" s="208">
        <v>32166262124</v>
      </c>
      <c r="F22" s="208"/>
      <c r="G22" s="208">
        <v>-5678076131</v>
      </c>
      <c r="H22" s="208"/>
      <c r="I22" s="208">
        <v>366207178</v>
      </c>
      <c r="J22" s="208"/>
      <c r="K22" s="208">
        <v>530226819</v>
      </c>
      <c r="L22" s="208"/>
      <c r="M22" s="208">
        <v>-71473832280</v>
      </c>
      <c r="N22" s="208"/>
      <c r="O22" s="208">
        <v>-44089212290</v>
      </c>
      <c r="P22" s="208"/>
      <c r="Q22" s="208">
        <v>649731916</v>
      </c>
      <c r="R22" s="208"/>
      <c r="S22" s="208">
        <f>SUM(O22:Q22)</f>
        <v>-43439480374</v>
      </c>
    </row>
    <row r="23" spans="1:21" ht="20.25" customHeight="1" x14ac:dyDescent="0.5">
      <c r="A23" s="6" t="s">
        <v>206</v>
      </c>
      <c r="B23" s="6"/>
      <c r="C23" s="197"/>
      <c r="D23" s="197"/>
      <c r="E23" s="209"/>
      <c r="F23" s="209"/>
      <c r="G23" s="209"/>
      <c r="H23" s="209"/>
      <c r="I23" s="209"/>
      <c r="J23" s="210"/>
      <c r="K23" s="209"/>
      <c r="L23" s="210"/>
      <c r="M23" s="209"/>
      <c r="N23" s="210"/>
      <c r="O23" s="209"/>
      <c r="P23" s="210"/>
      <c r="Q23" s="209"/>
      <c r="R23" s="210"/>
      <c r="S23" s="209"/>
    </row>
    <row r="24" spans="1:21" ht="20.25" customHeight="1" x14ac:dyDescent="0.5">
      <c r="A24" s="3" t="s">
        <v>120</v>
      </c>
      <c r="B24" s="6"/>
      <c r="C24" s="197"/>
      <c r="D24" s="197"/>
      <c r="E24" s="166">
        <v>0</v>
      </c>
      <c r="F24" s="208"/>
      <c r="G24" s="166">
        <v>0</v>
      </c>
      <c r="H24" s="208"/>
      <c r="I24" s="166">
        <v>0</v>
      </c>
      <c r="J24" s="211"/>
      <c r="K24" s="166">
        <v>0</v>
      </c>
      <c r="L24" s="210"/>
      <c r="M24" s="208">
        <f>+PL!D43</f>
        <v>4534664825</v>
      </c>
      <c r="N24" s="210"/>
      <c r="O24" s="208">
        <f t="shared" ref="O24:O25" si="1">SUM(E24:M24)</f>
        <v>4534664825</v>
      </c>
      <c r="P24" s="210"/>
      <c r="Q24" s="208">
        <f>+PL!D72</f>
        <v>22251870</v>
      </c>
      <c r="R24" s="210"/>
      <c r="S24" s="166">
        <f>SUM(O24:Q24)</f>
        <v>4556916695</v>
      </c>
    </row>
    <row r="25" spans="1:21" ht="20.25" customHeight="1" x14ac:dyDescent="0.5">
      <c r="A25" s="3" t="s">
        <v>121</v>
      </c>
      <c r="B25" s="6"/>
      <c r="C25" s="197"/>
      <c r="D25" s="197"/>
      <c r="E25" s="166">
        <v>0</v>
      </c>
      <c r="F25" s="208"/>
      <c r="G25" s="166">
        <v>0</v>
      </c>
      <c r="H25" s="208"/>
      <c r="I25" s="166">
        <v>0</v>
      </c>
      <c r="J25" s="211"/>
      <c r="K25" s="166">
        <v>0</v>
      </c>
      <c r="L25" s="210"/>
      <c r="M25" s="208">
        <f>+PL!D67</f>
        <v>330605</v>
      </c>
      <c r="N25" s="210"/>
      <c r="O25" s="208">
        <f t="shared" si="1"/>
        <v>330605</v>
      </c>
      <c r="P25" s="210"/>
      <c r="Q25" s="219">
        <v>0</v>
      </c>
      <c r="R25" s="210"/>
      <c r="S25" s="166">
        <f>SUM(O25:Q25)</f>
        <v>330605</v>
      </c>
    </row>
    <row r="26" spans="1:21" ht="20.25" customHeight="1" x14ac:dyDescent="0.5">
      <c r="A26" s="6" t="s">
        <v>205</v>
      </c>
      <c r="B26" s="6"/>
      <c r="C26" s="197"/>
      <c r="D26" s="197"/>
      <c r="E26" s="213">
        <f>SUM(E24:E25)</f>
        <v>0</v>
      </c>
      <c r="F26" s="208"/>
      <c r="G26" s="213">
        <f>SUM(G24:G25)</f>
        <v>0</v>
      </c>
      <c r="H26" s="208"/>
      <c r="I26" s="213">
        <f>SUM(I24:I25)</f>
        <v>0</v>
      </c>
      <c r="J26" s="211"/>
      <c r="K26" s="213">
        <f>SUM(K24:K25)</f>
        <v>0</v>
      </c>
      <c r="L26" s="211"/>
      <c r="M26" s="213">
        <f>SUM(M24:M25)</f>
        <v>4534995430</v>
      </c>
      <c r="N26" s="211"/>
      <c r="O26" s="213">
        <f>SUM(O24:O25)</f>
        <v>4534995430</v>
      </c>
      <c r="P26" s="211"/>
      <c r="Q26" s="213">
        <f>SUM(Q24:Q25)</f>
        <v>22251870</v>
      </c>
      <c r="R26" s="211"/>
      <c r="S26" s="213">
        <f>SUM(S23:S25)</f>
        <v>4557247300</v>
      </c>
    </row>
    <row r="27" spans="1:21" ht="20.25" customHeight="1" x14ac:dyDescent="0.5">
      <c r="A27" s="6" t="s">
        <v>209</v>
      </c>
      <c r="B27" s="6"/>
      <c r="C27" s="228" t="s">
        <v>195</v>
      </c>
      <c r="D27" s="197"/>
      <c r="E27" s="214">
        <v>-31053243844</v>
      </c>
      <c r="F27" s="208"/>
      <c r="G27" s="214">
        <v>5678076131</v>
      </c>
      <c r="H27" s="208"/>
      <c r="I27" s="214">
        <v>-366207178</v>
      </c>
      <c r="J27" s="208"/>
      <c r="K27" s="214">
        <v>-530226819</v>
      </c>
      <c r="L27" s="211"/>
      <c r="M27" s="214">
        <v>26271601710</v>
      </c>
      <c r="N27" s="208"/>
      <c r="O27" s="214">
        <f>SUM(E27:M27)</f>
        <v>0</v>
      </c>
      <c r="P27" s="208"/>
      <c r="Q27" s="214">
        <v>0</v>
      </c>
      <c r="R27" s="208"/>
      <c r="S27" s="214">
        <f>SUM(O27:Q27)</f>
        <v>0</v>
      </c>
    </row>
    <row r="28" spans="1:21" ht="20.25" customHeight="1" x14ac:dyDescent="0.5">
      <c r="A28" s="3" t="s">
        <v>122</v>
      </c>
      <c r="B28" s="6"/>
      <c r="C28" s="197"/>
      <c r="D28" s="197"/>
      <c r="E28" s="212">
        <v>0</v>
      </c>
      <c r="F28" s="208"/>
      <c r="G28" s="212">
        <v>0</v>
      </c>
      <c r="H28" s="208"/>
      <c r="I28" s="212">
        <v>0</v>
      </c>
      <c r="J28" s="211"/>
      <c r="K28" s="212">
        <v>0</v>
      </c>
      <c r="L28" s="211"/>
      <c r="M28" s="212">
        <v>0</v>
      </c>
      <c r="N28" s="211"/>
      <c r="O28" s="212">
        <v>0</v>
      </c>
      <c r="P28" s="211"/>
      <c r="Q28" s="212">
        <v>-53900000</v>
      </c>
      <c r="R28" s="211"/>
      <c r="S28" s="212">
        <f>SUM(O28:Q28)</f>
        <v>-53900000</v>
      </c>
    </row>
    <row r="29" spans="1:21" ht="20.25" customHeight="1" thickBot="1" x14ac:dyDescent="0.55000000000000004">
      <c r="A29" s="6" t="s">
        <v>208</v>
      </c>
      <c r="B29" s="6"/>
      <c r="C29" s="197"/>
      <c r="D29" s="197"/>
      <c r="E29" s="215">
        <f>E22+E26+E28+E27</f>
        <v>1113018280</v>
      </c>
      <c r="F29" s="209"/>
      <c r="G29" s="218">
        <f>G22+G26+G28+G27</f>
        <v>0</v>
      </c>
      <c r="H29" s="209"/>
      <c r="I29" s="218">
        <f>I22+I26+I28+I27</f>
        <v>0</v>
      </c>
      <c r="J29" s="210"/>
      <c r="K29" s="218">
        <f>K22+K26+K28+K27</f>
        <v>0</v>
      </c>
      <c r="L29" s="210"/>
      <c r="M29" s="215">
        <f>M22+M26+M28+M27</f>
        <v>-40667235140</v>
      </c>
      <c r="N29" s="210"/>
      <c r="O29" s="215">
        <f>O22+O26+O28+O27</f>
        <v>-39554216860</v>
      </c>
      <c r="P29" s="210"/>
      <c r="Q29" s="215">
        <f>Q22+Q26+Q28+Q27</f>
        <v>618083786</v>
      </c>
      <c r="R29" s="210"/>
      <c r="S29" s="215">
        <f>S22+S26+S28</f>
        <v>-38936133074</v>
      </c>
      <c r="U29" s="220">
        <f>BS!D96-'SH-Conso'!S29</f>
        <v>0</v>
      </c>
    </row>
    <row r="30" spans="1:21" ht="22.5" customHeight="1" thickTop="1" x14ac:dyDescent="0.5"/>
  </sheetData>
  <mergeCells count="2">
    <mergeCell ref="E6:S6"/>
    <mergeCell ref="K7:M7"/>
  </mergeCells>
  <phoneticPr fontId="5" type="noConversion"/>
  <pageMargins left="0.78740157480314965" right="0.33" top="0.70866141732283472" bottom="0.8" header="0.51181102362204722" footer="0.26"/>
  <pageSetup paperSize="9" scale="78" firstPageNumber="13" fitToWidth="0" fitToHeight="0" orientation="landscape" useFirstPageNumber="1" r:id="rId1"/>
  <headerFooter>
    <oddFooter xml:space="preserve">&amp;LThe accompanying notes are an integral part of these financial statements.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opLeftCell="A7" zoomScale="80" zoomScaleNormal="80" zoomScaleSheetLayoutView="90" workbookViewId="0">
      <selection activeCell="N17" sqref="N17"/>
    </sheetView>
  </sheetViews>
  <sheetFormatPr defaultColWidth="9.140625" defaultRowHeight="22.5" customHeight="1" x14ac:dyDescent="0.5"/>
  <cols>
    <col min="1" max="1" width="46.140625" style="3" customWidth="1"/>
    <col min="2" max="2" width="9.42578125" style="3" customWidth="1"/>
    <col min="3" max="3" width="4.42578125" style="2" customWidth="1"/>
    <col min="4" max="4" width="20.28515625" style="2" customWidth="1"/>
    <col min="5" max="5" width="1.5703125" style="2" customWidth="1"/>
    <col min="6" max="6" width="19.28515625" style="2" customWidth="1"/>
    <col min="7" max="7" width="1.5703125" style="2" customWidth="1"/>
    <col min="8" max="8" width="18.7109375" style="2" customWidth="1"/>
    <col min="9" max="9" width="1.5703125" style="3" customWidth="1"/>
    <col min="10" max="10" width="18.42578125" style="3" customWidth="1"/>
    <col min="11" max="11" width="1.5703125" style="3" customWidth="1"/>
    <col min="12" max="12" width="17.7109375" style="3" customWidth="1"/>
    <col min="13" max="13" width="1.5703125" style="3" customWidth="1"/>
    <col min="14" max="14" width="18.140625" style="3" customWidth="1"/>
    <col min="15" max="15" width="2.28515625" style="3" customWidth="1"/>
    <col min="16" max="16" width="14.7109375" style="3" customWidth="1"/>
    <col min="17" max="17" width="2.28515625" style="3" customWidth="1"/>
    <col min="18" max="18" width="14.7109375" style="3" customWidth="1"/>
    <col min="19" max="16384" width="9.140625" style="3"/>
  </cols>
  <sheetData>
    <row r="1" spans="1:15" ht="22.5" customHeight="1" x14ac:dyDescent="0.5">
      <c r="A1" s="5" t="s">
        <v>211</v>
      </c>
      <c r="B1" s="6"/>
      <c r="C1" s="6"/>
    </row>
    <row r="2" spans="1:15" ht="22.5" customHeight="1" x14ac:dyDescent="0.5">
      <c r="A2" s="6" t="s">
        <v>226</v>
      </c>
      <c r="B2" s="6"/>
      <c r="C2" s="6"/>
    </row>
    <row r="3" spans="1:15" ht="22.5" customHeight="1" x14ac:dyDescent="0.5">
      <c r="A3" s="6" t="s">
        <v>198</v>
      </c>
      <c r="B3" s="6"/>
      <c r="C3" s="6"/>
    </row>
    <row r="4" spans="1:15" ht="22.5" customHeight="1" x14ac:dyDescent="0.5">
      <c r="A4" s="6"/>
      <c r="B4" s="6"/>
      <c r="C4" s="6"/>
    </row>
    <row r="5" spans="1:15" ht="23.25" x14ac:dyDescent="0.5">
      <c r="A5" s="6"/>
      <c r="B5" s="6"/>
      <c r="C5" s="6"/>
      <c r="N5" s="201" t="s">
        <v>196</v>
      </c>
    </row>
    <row r="6" spans="1:15" ht="23.25" x14ac:dyDescent="0.5">
      <c r="A6" s="6"/>
      <c r="B6" s="6"/>
      <c r="C6" s="197"/>
      <c r="D6" s="234" t="s">
        <v>66</v>
      </c>
      <c r="E6" s="234"/>
      <c r="F6" s="234"/>
      <c r="G6" s="234"/>
      <c r="H6" s="234"/>
      <c r="I6" s="234"/>
      <c r="J6" s="234"/>
      <c r="K6" s="234"/>
      <c r="L6" s="234"/>
      <c r="M6" s="234"/>
      <c r="N6" s="234"/>
    </row>
    <row r="7" spans="1:15" ht="23.25" x14ac:dyDescent="0.5">
      <c r="A7" s="6"/>
      <c r="B7" s="6"/>
      <c r="C7" s="197"/>
      <c r="E7" s="201"/>
      <c r="F7" s="195"/>
      <c r="G7" s="195"/>
      <c r="H7" s="195"/>
      <c r="I7" s="195"/>
      <c r="J7" s="237" t="s">
        <v>60</v>
      </c>
      <c r="K7" s="237"/>
      <c r="L7" s="237"/>
      <c r="M7" s="195"/>
      <c r="N7" s="195"/>
    </row>
    <row r="8" spans="1:15" ht="23.25" x14ac:dyDescent="0.5">
      <c r="A8" s="6"/>
      <c r="B8" s="6"/>
      <c r="C8" s="197"/>
      <c r="E8" s="201"/>
      <c r="F8" s="195"/>
      <c r="G8" s="195"/>
      <c r="H8" s="204" t="s">
        <v>103</v>
      </c>
      <c r="I8" s="195"/>
      <c r="J8" s="204"/>
      <c r="K8" s="204"/>
      <c r="L8" s="221"/>
      <c r="M8" s="195"/>
      <c r="N8" s="195"/>
    </row>
    <row r="9" spans="1:15" ht="23.25" x14ac:dyDescent="0.5">
      <c r="A9" s="6"/>
      <c r="B9" s="6"/>
      <c r="C9" s="197"/>
      <c r="E9" s="201"/>
      <c r="F9" s="195"/>
      <c r="G9" s="195"/>
      <c r="H9" s="201" t="s">
        <v>104</v>
      </c>
      <c r="I9" s="195"/>
      <c r="J9" s="204"/>
      <c r="K9" s="204"/>
      <c r="L9" s="204"/>
      <c r="M9" s="204"/>
      <c r="N9" s="204"/>
    </row>
    <row r="10" spans="1:15" ht="23.25" x14ac:dyDescent="0.5">
      <c r="A10" s="6"/>
      <c r="B10" s="6"/>
      <c r="C10" s="197"/>
      <c r="D10" s="201" t="s">
        <v>97</v>
      </c>
      <c r="E10" s="201"/>
      <c r="F10" s="201" t="s">
        <v>100</v>
      </c>
      <c r="H10" s="201" t="s">
        <v>105</v>
      </c>
      <c r="I10" s="201"/>
      <c r="J10" s="201"/>
      <c r="K10" s="201"/>
      <c r="L10" s="204"/>
      <c r="M10" s="201"/>
    </row>
    <row r="11" spans="1:15" ht="23.25" x14ac:dyDescent="0.5">
      <c r="A11" s="6"/>
      <c r="B11" s="6"/>
      <c r="C11" s="197"/>
      <c r="D11" s="201" t="s">
        <v>98</v>
      </c>
      <c r="E11" s="201"/>
      <c r="F11" s="201" t="s">
        <v>101</v>
      </c>
      <c r="H11" s="201" t="s">
        <v>106</v>
      </c>
      <c r="I11" s="201"/>
      <c r="J11" s="201" t="s">
        <v>108</v>
      </c>
      <c r="K11" s="201"/>
      <c r="L11" s="201" t="s">
        <v>110</v>
      </c>
      <c r="M11" s="201"/>
      <c r="N11" s="201" t="s">
        <v>169</v>
      </c>
    </row>
    <row r="12" spans="1:15" ht="23.25" x14ac:dyDescent="0.5">
      <c r="B12" s="124" t="s">
        <v>69</v>
      </c>
      <c r="D12" s="206" t="s">
        <v>99</v>
      </c>
      <c r="E12" s="201"/>
      <c r="F12" s="206" t="s">
        <v>102</v>
      </c>
      <c r="G12" s="201"/>
      <c r="H12" s="206" t="s">
        <v>107</v>
      </c>
      <c r="I12" s="201"/>
      <c r="J12" s="206" t="s">
        <v>109</v>
      </c>
      <c r="K12" s="201"/>
      <c r="L12" s="206" t="s">
        <v>111</v>
      </c>
      <c r="M12" s="201"/>
      <c r="N12" s="206" t="s">
        <v>119</v>
      </c>
    </row>
    <row r="13" spans="1:15" ht="13.5" customHeight="1" x14ac:dyDescent="0.5">
      <c r="A13" s="6"/>
      <c r="D13" s="238"/>
      <c r="E13" s="238"/>
      <c r="F13" s="238"/>
      <c r="G13" s="238"/>
      <c r="H13" s="238"/>
      <c r="I13" s="238"/>
      <c r="J13" s="238"/>
      <c r="K13" s="238"/>
      <c r="L13" s="238"/>
      <c r="M13" s="238"/>
      <c r="N13" s="238"/>
    </row>
    <row r="14" spans="1:15" ht="23.25" x14ac:dyDescent="0.5">
      <c r="A14" s="3" t="s">
        <v>123</v>
      </c>
      <c r="D14" s="208">
        <v>32166262124</v>
      </c>
      <c r="E14" s="208"/>
      <c r="F14" s="208">
        <v>-5678076131</v>
      </c>
      <c r="G14" s="208"/>
      <c r="H14" s="208">
        <v>366207178</v>
      </c>
      <c r="I14" s="208"/>
      <c r="J14" s="208">
        <v>530226819</v>
      </c>
      <c r="K14" s="208"/>
      <c r="L14" s="208">
        <v>-68428644188</v>
      </c>
      <c r="M14" s="222"/>
      <c r="N14" s="208">
        <f>SUM(D14:L14)</f>
        <v>-41044024198</v>
      </c>
      <c r="O14" s="185"/>
    </row>
    <row r="15" spans="1:15" ht="23.25" x14ac:dyDescent="0.5">
      <c r="A15" s="6" t="s">
        <v>206</v>
      </c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</row>
    <row r="16" spans="1:15" ht="23.25" x14ac:dyDescent="0.5">
      <c r="A16" s="3" t="s">
        <v>120</v>
      </c>
      <c r="D16" s="208">
        <v>0</v>
      </c>
      <c r="E16" s="208"/>
      <c r="F16" s="208">
        <v>0</v>
      </c>
      <c r="G16" s="208"/>
      <c r="H16" s="208">
        <v>0</v>
      </c>
      <c r="I16" s="208"/>
      <c r="J16" s="208">
        <v>0</v>
      </c>
      <c r="K16" s="224"/>
      <c r="L16" s="208">
        <f>+PL!J43</f>
        <v>-3028825985</v>
      </c>
      <c r="M16" s="208"/>
      <c r="N16" s="208">
        <f>SUM(D16:L16)</f>
        <v>-3028825985</v>
      </c>
    </row>
    <row r="17" spans="1:16" ht="23.25" x14ac:dyDescent="0.5">
      <c r="A17" s="3" t="s">
        <v>121</v>
      </c>
      <c r="D17" s="208">
        <v>0</v>
      </c>
      <c r="E17" s="208"/>
      <c r="F17" s="208">
        <v>0</v>
      </c>
      <c r="G17" s="208"/>
      <c r="H17" s="208">
        <v>0</v>
      </c>
      <c r="I17" s="208"/>
      <c r="J17" s="208">
        <v>0</v>
      </c>
      <c r="K17" s="224"/>
      <c r="L17" s="208">
        <f>+PL!J67</f>
        <v>26935586</v>
      </c>
      <c r="M17" s="208"/>
      <c r="N17" s="208">
        <f>SUM(D17:L17)</f>
        <v>26935586</v>
      </c>
    </row>
    <row r="18" spans="1:16" ht="23.25" x14ac:dyDescent="0.5">
      <c r="A18" s="6" t="s">
        <v>205</v>
      </c>
      <c r="D18" s="225">
        <f>SUM(D16:D17)</f>
        <v>0</v>
      </c>
      <c r="E18" s="209"/>
      <c r="F18" s="225">
        <f>SUM(F16:F17)</f>
        <v>0</v>
      </c>
      <c r="G18" s="209"/>
      <c r="H18" s="225">
        <f>SUM(H16:H17)</f>
        <v>0</v>
      </c>
      <c r="I18" s="210"/>
      <c r="J18" s="225">
        <f>SUM(J16:J17)</f>
        <v>0</v>
      </c>
      <c r="K18" s="210"/>
      <c r="L18" s="213">
        <f>SUM(L16:L17)</f>
        <v>-3001890399</v>
      </c>
      <c r="M18" s="209"/>
      <c r="N18" s="213">
        <f>SUM(N16:N17)</f>
        <v>-3001890399</v>
      </c>
    </row>
    <row r="19" spans="1:16" ht="24" thickBot="1" x14ac:dyDescent="0.55000000000000004">
      <c r="A19" s="6" t="s">
        <v>207</v>
      </c>
      <c r="D19" s="218">
        <f>D14+D18</f>
        <v>32166262124</v>
      </c>
      <c r="E19" s="209"/>
      <c r="F19" s="218">
        <f>F14+F18</f>
        <v>-5678076131</v>
      </c>
      <c r="G19" s="209"/>
      <c r="H19" s="218">
        <f>H14+H18</f>
        <v>366207178</v>
      </c>
      <c r="I19" s="209"/>
      <c r="J19" s="218">
        <f>J14+J18</f>
        <v>530226819</v>
      </c>
      <c r="K19" s="209"/>
      <c r="L19" s="218">
        <f>L14+L18</f>
        <v>-71430534587</v>
      </c>
      <c r="M19" s="209"/>
      <c r="N19" s="218">
        <f>N14+N18</f>
        <v>-44045914597</v>
      </c>
    </row>
    <row r="20" spans="1:16" ht="24" thickTop="1" x14ac:dyDescent="0.5">
      <c r="A20" s="6"/>
      <c r="D20" s="226"/>
      <c r="E20" s="226"/>
      <c r="F20" s="226"/>
      <c r="G20" s="226"/>
      <c r="H20" s="226"/>
      <c r="I20" s="226"/>
      <c r="J20" s="226"/>
      <c r="K20" s="226"/>
      <c r="L20" s="226"/>
      <c r="M20" s="226"/>
      <c r="N20" s="226"/>
    </row>
    <row r="21" spans="1:16" ht="23.25" x14ac:dyDescent="0.5">
      <c r="A21" s="3" t="s">
        <v>168</v>
      </c>
      <c r="D21" s="211">
        <v>32166262124</v>
      </c>
      <c r="E21" s="211"/>
      <c r="F21" s="211">
        <v>-5678076131</v>
      </c>
      <c r="G21" s="211"/>
      <c r="H21" s="211">
        <v>366207178</v>
      </c>
      <c r="I21" s="211"/>
      <c r="J21" s="211">
        <v>530226819</v>
      </c>
      <c r="K21" s="211"/>
      <c r="L21" s="211">
        <v>-71430534587</v>
      </c>
      <c r="M21" s="223"/>
      <c r="N21" s="211">
        <f>SUM(D21:L21)</f>
        <v>-44045914597</v>
      </c>
    </row>
    <row r="22" spans="1:16" ht="23.25" x14ac:dyDescent="0.5">
      <c r="A22" s="6" t="s">
        <v>206</v>
      </c>
      <c r="D22" s="223"/>
      <c r="E22" s="223"/>
      <c r="F22" s="223"/>
      <c r="G22" s="223"/>
      <c r="H22" s="223"/>
      <c r="I22" s="223"/>
      <c r="J22" s="223"/>
      <c r="K22" s="223"/>
      <c r="L22" s="223"/>
      <c r="M22" s="223"/>
      <c r="N22" s="223"/>
    </row>
    <row r="23" spans="1:16" ht="23.25" x14ac:dyDescent="0.5">
      <c r="A23" s="3" t="s">
        <v>120</v>
      </c>
      <c r="D23" s="208">
        <v>0</v>
      </c>
      <c r="E23" s="224"/>
      <c r="F23" s="208">
        <v>0</v>
      </c>
      <c r="G23" s="227"/>
      <c r="H23" s="208">
        <v>0</v>
      </c>
      <c r="I23" s="224"/>
      <c r="J23" s="208">
        <v>0</v>
      </c>
      <c r="K23" s="224"/>
      <c r="L23" s="208">
        <f>+PL!H73</f>
        <v>4475724010</v>
      </c>
      <c r="M23" s="223"/>
      <c r="N23" s="211">
        <f>SUM(D23:L23)</f>
        <v>4475724010</v>
      </c>
    </row>
    <row r="24" spans="1:16" ht="23.25" x14ac:dyDescent="0.5">
      <c r="A24" s="3" t="s">
        <v>121</v>
      </c>
      <c r="D24" s="208">
        <v>0</v>
      </c>
      <c r="E24" s="224"/>
      <c r="F24" s="208">
        <v>0</v>
      </c>
      <c r="G24" s="227"/>
      <c r="H24" s="208">
        <v>0</v>
      </c>
      <c r="I24" s="224"/>
      <c r="J24" s="208">
        <v>0</v>
      </c>
      <c r="K24" s="224"/>
      <c r="L24" s="208">
        <v>0</v>
      </c>
      <c r="M24" s="223"/>
      <c r="N24" s="211">
        <f>SUM(D24:L24)</f>
        <v>0</v>
      </c>
    </row>
    <row r="25" spans="1:16" ht="23.25" x14ac:dyDescent="0.5">
      <c r="A25" s="6" t="s">
        <v>205</v>
      </c>
      <c r="D25" s="225">
        <v>0</v>
      </c>
      <c r="E25" s="209"/>
      <c r="F25" s="225">
        <f>SUM(F23:F24)</f>
        <v>0</v>
      </c>
      <c r="G25" s="209"/>
      <c r="H25" s="225">
        <f>SUM(H23:H24)</f>
        <v>0</v>
      </c>
      <c r="I25" s="210"/>
      <c r="J25" s="225">
        <f>SUM(J23:J24)</f>
        <v>0</v>
      </c>
      <c r="K25" s="210"/>
      <c r="L25" s="213">
        <f>SUM(L23:L24)</f>
        <v>4475724010</v>
      </c>
      <c r="M25" s="223"/>
      <c r="N25" s="213">
        <f>SUM(N23:N24)</f>
        <v>4475724010</v>
      </c>
    </row>
    <row r="26" spans="1:16" ht="23.25" x14ac:dyDescent="0.5">
      <c r="A26" s="6" t="s">
        <v>209</v>
      </c>
      <c r="B26" s="228" t="s">
        <v>195</v>
      </c>
      <c r="D26" s="213">
        <v>-31053243844</v>
      </c>
      <c r="E26" s="208"/>
      <c r="F26" s="213">
        <v>5678076131</v>
      </c>
      <c r="G26" s="208"/>
      <c r="H26" s="213">
        <v>-366207178</v>
      </c>
      <c r="I26" s="211"/>
      <c r="J26" s="213">
        <v>-530226819</v>
      </c>
      <c r="K26" s="211"/>
      <c r="L26" s="213">
        <v>26271601710</v>
      </c>
      <c r="M26" s="223"/>
      <c r="N26" s="229">
        <f>SUM(D26:L26)</f>
        <v>0</v>
      </c>
    </row>
    <row r="27" spans="1:16" ht="24" thickBot="1" x14ac:dyDescent="0.55000000000000004">
      <c r="A27" s="6" t="s">
        <v>208</v>
      </c>
      <c r="D27" s="218">
        <f>+D21+D25+D26</f>
        <v>1113018280</v>
      </c>
      <c r="E27" s="209"/>
      <c r="F27" s="218">
        <f>+F21+F25+F26</f>
        <v>0</v>
      </c>
      <c r="G27" s="209"/>
      <c r="H27" s="218">
        <f>+H21+H25+H26</f>
        <v>0</v>
      </c>
      <c r="I27" s="209"/>
      <c r="J27" s="218">
        <f>+J21+J25+J26</f>
        <v>0</v>
      </c>
      <c r="K27" s="209"/>
      <c r="L27" s="218">
        <f>+L21+L25+L26</f>
        <v>-40683208867</v>
      </c>
      <c r="M27" s="209"/>
      <c r="N27" s="218">
        <f>+N21+N25+N26</f>
        <v>-39570190587</v>
      </c>
      <c r="P27" s="220">
        <f>BS!H96-'SH-Sep'!N27</f>
        <v>0</v>
      </c>
    </row>
    <row r="28" spans="1:16" ht="22.5" customHeight="1" thickTop="1" x14ac:dyDescent="0.5"/>
    <row r="29" spans="1:16" ht="22.5" customHeight="1" x14ac:dyDescent="0.5">
      <c r="L29" s="151"/>
    </row>
  </sheetData>
  <mergeCells count="3">
    <mergeCell ref="D13:N13"/>
    <mergeCell ref="D6:N6"/>
    <mergeCell ref="J7:L7"/>
  </mergeCells>
  <pageMargins left="0.78740157480314998" right="0.70866141732283505" top="0.70866141732283505" bottom="0.41" header="0.511811023622047" footer="0.32"/>
  <pageSetup paperSize="9" scale="80" firstPageNumber="15" fitToHeight="2" orientation="landscape" useFirstPageNumber="1" r:id="rId1"/>
  <headerFooter>
    <oddFooter xml:space="preserve">&amp;LThe accompanying notes are an integral part of these financial statements.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tabSelected="1" topLeftCell="A55" zoomScale="90" zoomScaleNormal="90" zoomScaleSheetLayoutView="90" workbookViewId="0">
      <selection activeCell="J71" sqref="J71"/>
    </sheetView>
  </sheetViews>
  <sheetFormatPr defaultColWidth="9.140625" defaultRowHeight="21" customHeight="1" x14ac:dyDescent="0.45"/>
  <cols>
    <col min="1" max="1" width="48.7109375" style="8" customWidth="1"/>
    <col min="2" max="2" width="7.140625" style="40" customWidth="1"/>
    <col min="3" max="3" width="3.85546875" style="40" customWidth="1"/>
    <col min="4" max="4" width="16.5703125" style="45" customWidth="1"/>
    <col min="5" max="5" width="1.140625" style="8" customWidth="1"/>
    <col min="6" max="6" width="16" style="45" customWidth="1"/>
    <col min="7" max="7" width="1.140625" style="8" customWidth="1"/>
    <col min="8" max="8" width="16.140625" style="18" customWidth="1"/>
    <col min="9" max="9" width="1.140625" style="8" customWidth="1"/>
    <col min="10" max="10" width="16" style="18" customWidth="1"/>
    <col min="11" max="11" width="1" style="8" customWidth="1"/>
    <col min="12" max="16384" width="9.140625" style="8"/>
  </cols>
  <sheetData>
    <row r="1" spans="1:10" ht="21" customHeight="1" x14ac:dyDescent="0.5">
      <c r="A1" s="68" t="s">
        <v>211</v>
      </c>
      <c r="B1" s="30"/>
      <c r="C1" s="30"/>
      <c r="D1" s="31"/>
      <c r="E1" s="51"/>
      <c r="F1" s="31"/>
      <c r="G1" s="51"/>
      <c r="H1" s="34"/>
      <c r="I1" s="51"/>
      <c r="J1" s="34"/>
    </row>
    <row r="2" spans="1:10" ht="21" customHeight="1" x14ac:dyDescent="0.5">
      <c r="A2" s="70" t="s">
        <v>170</v>
      </c>
      <c r="B2" s="30"/>
      <c r="C2" s="30"/>
      <c r="D2" s="31"/>
      <c r="E2" s="51"/>
      <c r="F2" s="31"/>
      <c r="G2" s="51"/>
      <c r="H2" s="34"/>
      <c r="I2" s="51"/>
      <c r="J2" s="34"/>
    </row>
    <row r="3" spans="1:10" ht="21" customHeight="1" x14ac:dyDescent="0.5">
      <c r="A3" s="68" t="s">
        <v>198</v>
      </c>
      <c r="B3" s="30"/>
      <c r="C3" s="30"/>
      <c r="D3" s="31"/>
      <c r="E3" s="51"/>
      <c r="F3" s="31"/>
      <c r="G3" s="51"/>
      <c r="H3" s="34"/>
      <c r="I3" s="51"/>
      <c r="J3" s="34"/>
    </row>
    <row r="4" spans="1:10" ht="21" customHeight="1" x14ac:dyDescent="0.45">
      <c r="A4" s="1"/>
      <c r="B4" s="30"/>
      <c r="C4" s="30"/>
      <c r="D4" s="31"/>
      <c r="E4" s="51"/>
      <c r="F4" s="31"/>
      <c r="G4" s="51"/>
      <c r="H4" s="34"/>
      <c r="I4" s="51"/>
      <c r="J4" s="34"/>
    </row>
    <row r="5" spans="1:10" ht="21" customHeight="1" x14ac:dyDescent="0.45">
      <c r="A5" s="1"/>
      <c r="B5" s="30"/>
      <c r="C5" s="30"/>
      <c r="D5" s="25"/>
      <c r="E5" s="26"/>
      <c r="F5" s="25"/>
      <c r="G5" s="26"/>
      <c r="H5" s="25"/>
      <c r="I5" s="26"/>
      <c r="J5" s="47" t="s">
        <v>196</v>
      </c>
    </row>
    <row r="6" spans="1:10" ht="21" customHeight="1" x14ac:dyDescent="0.45">
      <c r="A6" s="1"/>
      <c r="B6" s="30"/>
      <c r="C6" s="30"/>
      <c r="D6" s="239" t="s">
        <v>65</v>
      </c>
      <c r="E6" s="239"/>
      <c r="F6" s="239"/>
      <c r="G6" s="7"/>
      <c r="H6" s="239" t="s">
        <v>66</v>
      </c>
      <c r="I6" s="239"/>
      <c r="J6" s="239"/>
    </row>
    <row r="7" spans="1:10" ht="21" customHeight="1" x14ac:dyDescent="0.45">
      <c r="A7" s="1"/>
      <c r="B7" s="41"/>
      <c r="C7" s="41"/>
      <c r="D7" s="48" t="s">
        <v>68</v>
      </c>
      <c r="E7" s="42"/>
      <c r="F7" s="48" t="s">
        <v>67</v>
      </c>
      <c r="G7" s="42"/>
      <c r="H7" s="48" t="s">
        <v>68</v>
      </c>
      <c r="I7" s="42"/>
      <c r="J7" s="48" t="s">
        <v>67</v>
      </c>
    </row>
    <row r="8" spans="1:10" ht="21" customHeight="1" x14ac:dyDescent="0.45">
      <c r="A8" s="20" t="s">
        <v>124</v>
      </c>
      <c r="B8" s="32"/>
      <c r="C8" s="32"/>
      <c r="D8" s="15"/>
      <c r="E8" s="17"/>
      <c r="F8" s="15"/>
      <c r="G8" s="17"/>
      <c r="H8" s="15"/>
      <c r="I8" s="17"/>
      <c r="J8" s="15"/>
    </row>
    <row r="9" spans="1:10" ht="21" customHeight="1" x14ac:dyDescent="0.45">
      <c r="A9" s="11" t="s">
        <v>203</v>
      </c>
      <c r="B9" s="32"/>
      <c r="C9" s="32"/>
      <c r="D9" s="15">
        <v>4556916695</v>
      </c>
      <c r="E9" s="52"/>
      <c r="F9" s="15">
        <v>-2834482206.7400017</v>
      </c>
      <c r="G9" s="4"/>
      <c r="H9" s="15">
        <v>4475724010</v>
      </c>
      <c r="I9" s="4"/>
      <c r="J9" s="15">
        <v>-3028825985</v>
      </c>
    </row>
    <row r="10" spans="1:10" ht="21" customHeight="1" x14ac:dyDescent="0.45">
      <c r="A10" s="33" t="s">
        <v>125</v>
      </c>
      <c r="B10" s="32"/>
      <c r="C10" s="32"/>
      <c r="D10" s="15"/>
      <c r="E10" s="52"/>
      <c r="F10" s="15"/>
      <c r="G10" s="4"/>
      <c r="H10" s="15"/>
      <c r="I10" s="52"/>
      <c r="J10" s="15"/>
    </row>
    <row r="11" spans="1:10" ht="21" customHeight="1" x14ac:dyDescent="0.45">
      <c r="A11" s="11" t="s">
        <v>185</v>
      </c>
      <c r="B11" s="32"/>
      <c r="C11" s="32"/>
      <c r="D11" s="15">
        <v>742126121</v>
      </c>
      <c r="E11" s="52"/>
      <c r="F11" s="59">
        <v>694309453</v>
      </c>
      <c r="G11" s="79"/>
      <c r="H11" s="59">
        <v>636506294</v>
      </c>
      <c r="I11" s="80"/>
      <c r="J11" s="59">
        <v>585252922</v>
      </c>
    </row>
    <row r="12" spans="1:10" ht="21" customHeight="1" x14ac:dyDescent="0.45">
      <c r="A12" s="11" t="s">
        <v>84</v>
      </c>
      <c r="B12" s="32"/>
      <c r="C12" s="32"/>
      <c r="D12" s="15">
        <v>1034740671</v>
      </c>
      <c r="E12" s="52"/>
      <c r="F12" s="59">
        <v>2633202252</v>
      </c>
      <c r="G12" s="79"/>
      <c r="H12" s="59">
        <v>1025329020</v>
      </c>
      <c r="I12" s="80"/>
      <c r="J12" s="59">
        <v>2614082566</v>
      </c>
    </row>
    <row r="13" spans="1:10" ht="21" customHeight="1" x14ac:dyDescent="0.45">
      <c r="A13" s="11" t="s">
        <v>186</v>
      </c>
      <c r="B13" s="32"/>
      <c r="C13" s="32"/>
      <c r="D13" s="15">
        <v>-2770243458</v>
      </c>
      <c r="E13" s="52"/>
      <c r="F13" s="59">
        <v>-224695796</v>
      </c>
      <c r="G13" s="79"/>
      <c r="H13" s="59">
        <v>-2769857183</v>
      </c>
      <c r="I13" s="80"/>
      <c r="J13" s="59">
        <v>-224844107</v>
      </c>
    </row>
    <row r="14" spans="1:10" ht="21" customHeight="1" x14ac:dyDescent="0.45">
      <c r="A14" s="11" t="s">
        <v>171</v>
      </c>
      <c r="B14" s="32"/>
      <c r="C14" s="32"/>
      <c r="D14" s="15">
        <v>8032163</v>
      </c>
      <c r="E14" s="52"/>
      <c r="F14" s="59">
        <v>2677309056</v>
      </c>
      <c r="G14" s="79"/>
      <c r="H14" s="58">
        <v>8032163</v>
      </c>
      <c r="I14" s="80"/>
      <c r="J14" s="59">
        <v>2677309056</v>
      </c>
    </row>
    <row r="15" spans="1:10" ht="21" customHeight="1" x14ac:dyDescent="0.45">
      <c r="A15" s="11" t="s">
        <v>172</v>
      </c>
      <c r="B15" s="32"/>
      <c r="C15" s="32"/>
      <c r="D15" s="15">
        <v>-74163700</v>
      </c>
      <c r="E15" s="52"/>
      <c r="F15" s="59">
        <v>-336749218</v>
      </c>
      <c r="G15" s="79"/>
      <c r="H15" s="59">
        <v>-74067097</v>
      </c>
      <c r="I15" s="80"/>
      <c r="J15" s="81">
        <v>-336749218</v>
      </c>
    </row>
    <row r="16" spans="1:10" ht="21" customHeight="1" x14ac:dyDescent="0.45">
      <c r="A16" s="11" t="s">
        <v>221</v>
      </c>
      <c r="B16" s="32"/>
      <c r="C16" s="32"/>
      <c r="D16" s="15">
        <v>6929493</v>
      </c>
      <c r="E16" s="52"/>
      <c r="F16" s="59">
        <v>0</v>
      </c>
      <c r="G16" s="79"/>
      <c r="H16" s="59">
        <v>6929493</v>
      </c>
      <c r="I16" s="80"/>
      <c r="J16" s="81">
        <v>0</v>
      </c>
    </row>
    <row r="17" spans="1:10" ht="21" customHeight="1" x14ac:dyDescent="0.45">
      <c r="A17" s="11" t="s">
        <v>173</v>
      </c>
      <c r="B17" s="32"/>
      <c r="C17" s="32"/>
      <c r="D17" s="15">
        <v>20545454</v>
      </c>
      <c r="E17" s="52"/>
      <c r="F17" s="59">
        <v>24074656</v>
      </c>
      <c r="G17" s="79"/>
      <c r="H17" s="58">
        <v>16698008</v>
      </c>
      <c r="I17" s="80"/>
      <c r="J17" s="58">
        <v>19688687</v>
      </c>
    </row>
    <row r="18" spans="1:10" ht="21" customHeight="1" x14ac:dyDescent="0.45">
      <c r="A18" s="11" t="s">
        <v>174</v>
      </c>
      <c r="B18" s="32"/>
      <c r="C18" s="32"/>
      <c r="D18" s="15">
        <v>-18460987</v>
      </c>
      <c r="E18" s="52"/>
      <c r="F18" s="59">
        <v>19152118</v>
      </c>
      <c r="G18" s="82"/>
      <c r="H18" s="59">
        <v>-18460987</v>
      </c>
      <c r="I18" s="80"/>
      <c r="J18" s="59">
        <v>19152118</v>
      </c>
    </row>
    <row r="19" spans="1:10" ht="21" customHeight="1" x14ac:dyDescent="0.45">
      <c r="A19" s="11" t="s">
        <v>126</v>
      </c>
      <c r="B19" s="32"/>
      <c r="C19" s="32"/>
      <c r="D19" s="15">
        <v>-172731</v>
      </c>
      <c r="E19" s="52"/>
      <c r="F19" s="59">
        <v>-1194130</v>
      </c>
      <c r="G19" s="79"/>
      <c r="H19" s="59">
        <v>-149170</v>
      </c>
      <c r="I19" s="79"/>
      <c r="J19" s="79">
        <v>-844499</v>
      </c>
    </row>
    <row r="20" spans="1:10" ht="21" customHeight="1" x14ac:dyDescent="0.45">
      <c r="A20" s="11" t="s">
        <v>229</v>
      </c>
      <c r="B20" s="32"/>
      <c r="C20" s="32"/>
      <c r="D20" s="15">
        <v>0</v>
      </c>
      <c r="E20" s="52"/>
      <c r="F20" s="59">
        <v>19000000</v>
      </c>
      <c r="G20" s="79"/>
      <c r="H20" s="59">
        <v>0</v>
      </c>
      <c r="I20" s="79"/>
      <c r="J20" s="79">
        <v>0</v>
      </c>
    </row>
    <row r="21" spans="1:10" ht="21" customHeight="1" x14ac:dyDescent="0.45">
      <c r="A21" s="11" t="s">
        <v>215</v>
      </c>
      <c r="B21" s="32"/>
      <c r="C21" s="32"/>
      <c r="D21" s="15">
        <v>45281366</v>
      </c>
      <c r="E21" s="52"/>
      <c r="F21" s="59">
        <v>0</v>
      </c>
      <c r="G21" s="79"/>
      <c r="H21" s="59">
        <v>16341998</v>
      </c>
      <c r="I21" s="79"/>
      <c r="J21" s="79">
        <v>0</v>
      </c>
    </row>
    <row r="22" spans="1:10" s="23" customFormat="1" ht="21" customHeight="1" x14ac:dyDescent="0.45">
      <c r="A22" s="64" t="s">
        <v>175</v>
      </c>
      <c r="B22" s="32"/>
      <c r="C22" s="32"/>
      <c r="D22" s="59">
        <v>0</v>
      </c>
      <c r="E22" s="52"/>
      <c r="F22" s="59">
        <v>1690605583</v>
      </c>
      <c r="G22" s="79"/>
      <c r="H22" s="59">
        <v>0</v>
      </c>
      <c r="I22" s="79"/>
      <c r="J22" s="59">
        <v>1690605583</v>
      </c>
    </row>
    <row r="23" spans="1:10" ht="21" customHeight="1" x14ac:dyDescent="0.45">
      <c r="A23" s="64" t="s">
        <v>176</v>
      </c>
      <c r="B23" s="32"/>
      <c r="C23" s="32"/>
      <c r="D23" s="16">
        <v>-2987371</v>
      </c>
      <c r="E23" s="19"/>
      <c r="F23" s="58">
        <v>-167809290</v>
      </c>
      <c r="G23" s="83"/>
      <c r="H23" s="60">
        <v>0</v>
      </c>
      <c r="I23" s="84"/>
      <c r="J23" s="60">
        <v>0</v>
      </c>
    </row>
    <row r="24" spans="1:10" ht="21" customHeight="1" x14ac:dyDescent="0.45">
      <c r="A24" s="11" t="s">
        <v>76</v>
      </c>
      <c r="B24" s="32"/>
      <c r="C24" s="32"/>
      <c r="D24" s="16">
        <v>0</v>
      </c>
      <c r="E24" s="15"/>
      <c r="F24" s="59" t="s">
        <v>11</v>
      </c>
      <c r="G24" s="79"/>
      <c r="H24" s="59">
        <v>-56100000</v>
      </c>
      <c r="I24" s="58"/>
      <c r="J24" s="79">
        <v>-15300000</v>
      </c>
    </row>
    <row r="25" spans="1:10" ht="21" customHeight="1" x14ac:dyDescent="0.45">
      <c r="A25" s="11" t="s">
        <v>231</v>
      </c>
      <c r="B25" s="32"/>
      <c r="C25" s="32"/>
      <c r="D25" s="54">
        <v>-21212459</v>
      </c>
      <c r="E25" s="19"/>
      <c r="F25" s="77">
        <v>1068483</v>
      </c>
      <c r="G25" s="83"/>
      <c r="H25" s="61">
        <v>-31858998</v>
      </c>
      <c r="I25" s="85"/>
      <c r="J25" s="78">
        <v>-27839851</v>
      </c>
    </row>
    <row r="26" spans="1:10" ht="21" customHeight="1" x14ac:dyDescent="0.45">
      <c r="A26" s="33" t="s">
        <v>128</v>
      </c>
      <c r="B26" s="32"/>
      <c r="C26" s="32"/>
      <c r="D26" s="43"/>
      <c r="E26" s="19"/>
      <c r="F26" s="76"/>
      <c r="G26" s="10"/>
      <c r="H26" s="10"/>
      <c r="I26" s="44"/>
      <c r="J26" s="10"/>
    </row>
    <row r="27" spans="1:10" ht="21" customHeight="1" x14ac:dyDescent="0.45">
      <c r="A27" s="33" t="s">
        <v>129</v>
      </c>
      <c r="B27" s="32"/>
      <c r="C27" s="32"/>
      <c r="D27" s="57">
        <f>SUM(D9:D25)</f>
        <v>3527331257</v>
      </c>
      <c r="E27" s="52"/>
      <c r="F27" s="57">
        <v>4193790960.2599983</v>
      </c>
      <c r="G27" s="4"/>
      <c r="H27" s="57">
        <f>SUM(H9:H25)</f>
        <v>3235067551</v>
      </c>
      <c r="I27" s="52"/>
      <c r="J27" s="57">
        <f>SUM(J9:J26)</f>
        <v>3971687272</v>
      </c>
    </row>
    <row r="28" spans="1:10" ht="21" customHeight="1" x14ac:dyDescent="0.45">
      <c r="A28" s="33" t="s">
        <v>127</v>
      </c>
      <c r="B28" s="32"/>
      <c r="C28" s="32"/>
      <c r="D28" s="15"/>
      <c r="E28" s="55"/>
      <c r="F28" s="15"/>
      <c r="G28" s="17"/>
      <c r="H28" s="15"/>
      <c r="I28" s="55"/>
      <c r="J28" s="15"/>
    </row>
    <row r="29" spans="1:10" ht="21" customHeight="1" x14ac:dyDescent="0.45">
      <c r="A29" s="11" t="s">
        <v>130</v>
      </c>
      <c r="B29" s="32"/>
      <c r="C29" s="32"/>
      <c r="D29" s="15">
        <v>76297349</v>
      </c>
      <c r="E29" s="52"/>
      <c r="F29" s="59">
        <v>313953547</v>
      </c>
      <c r="G29" s="79"/>
      <c r="H29" s="59">
        <v>82311832</v>
      </c>
      <c r="I29" s="80"/>
      <c r="J29" s="59">
        <v>261715984</v>
      </c>
    </row>
    <row r="30" spans="1:10" ht="21" customHeight="1" x14ac:dyDescent="0.45">
      <c r="A30" s="11" t="s">
        <v>177</v>
      </c>
      <c r="B30" s="32"/>
      <c r="C30" s="32"/>
      <c r="D30" s="15">
        <v>-2601482</v>
      </c>
      <c r="E30" s="52"/>
      <c r="F30" s="59">
        <v>-49668160</v>
      </c>
      <c r="G30" s="79"/>
      <c r="H30" s="60">
        <v>-23820790</v>
      </c>
      <c r="I30" s="80"/>
      <c r="J30" s="60">
        <v>-19422744</v>
      </c>
    </row>
    <row r="31" spans="1:10" ht="21" customHeight="1" x14ac:dyDescent="0.45">
      <c r="A31" s="11" t="s">
        <v>27</v>
      </c>
      <c r="B31" s="32"/>
      <c r="C31" s="32"/>
      <c r="D31" s="19">
        <v>-784409073</v>
      </c>
      <c r="E31" s="53"/>
      <c r="F31" s="60">
        <v>-3224441092</v>
      </c>
      <c r="G31" s="83"/>
      <c r="H31" s="60">
        <v>-787045999</v>
      </c>
      <c r="I31" s="84"/>
      <c r="J31" s="60">
        <v>-3220112941</v>
      </c>
    </row>
    <row r="32" spans="1:10" ht="21" customHeight="1" x14ac:dyDescent="0.45">
      <c r="A32" s="11" t="s">
        <v>131</v>
      </c>
      <c r="B32" s="32"/>
      <c r="C32" s="32"/>
      <c r="D32" s="15">
        <v>-5179534</v>
      </c>
      <c r="E32" s="52"/>
      <c r="F32" s="59">
        <v>-776386067</v>
      </c>
      <c r="G32" s="79"/>
      <c r="H32" s="60">
        <v>19112283</v>
      </c>
      <c r="I32" s="80"/>
      <c r="J32" s="59">
        <v>-795305983</v>
      </c>
    </row>
    <row r="33" spans="1:10" ht="21" customHeight="1" x14ac:dyDescent="0.45">
      <c r="A33" s="11" t="s">
        <v>132</v>
      </c>
      <c r="B33" s="32"/>
      <c r="C33" s="32"/>
      <c r="D33" s="15">
        <v>10298599</v>
      </c>
      <c r="E33" s="52"/>
      <c r="F33" s="59">
        <v>-6825856</v>
      </c>
      <c r="G33" s="79"/>
      <c r="H33" s="59">
        <v>9834639</v>
      </c>
      <c r="I33" s="80"/>
      <c r="J33" s="59">
        <v>-9996767</v>
      </c>
    </row>
    <row r="34" spans="1:10" ht="21" customHeight="1" x14ac:dyDescent="0.45">
      <c r="A34" s="11" t="s">
        <v>133</v>
      </c>
      <c r="B34" s="32"/>
      <c r="C34" s="32"/>
      <c r="D34" s="15">
        <v>809027343</v>
      </c>
      <c r="E34" s="52"/>
      <c r="F34" s="59">
        <v>314269689</v>
      </c>
      <c r="G34" s="79"/>
      <c r="H34" s="59">
        <v>817320194</v>
      </c>
      <c r="I34" s="80"/>
      <c r="J34" s="59">
        <v>282748023</v>
      </c>
    </row>
    <row r="35" spans="1:10" ht="21" customHeight="1" x14ac:dyDescent="0.45">
      <c r="A35" s="11" t="s">
        <v>178</v>
      </c>
      <c r="B35" s="32"/>
      <c r="C35" s="32"/>
      <c r="D35" s="15">
        <v>5553045</v>
      </c>
      <c r="E35" s="52"/>
      <c r="F35" s="59">
        <v>15226092</v>
      </c>
      <c r="G35" s="79"/>
      <c r="H35" s="59">
        <v>-247461</v>
      </c>
      <c r="I35" s="80"/>
      <c r="J35" s="59">
        <v>8382026</v>
      </c>
    </row>
    <row r="36" spans="1:10" ht="21" customHeight="1" x14ac:dyDescent="0.45">
      <c r="A36" s="11" t="s">
        <v>48</v>
      </c>
      <c r="B36" s="32"/>
      <c r="C36" s="32"/>
      <c r="D36" s="15">
        <v>21975896</v>
      </c>
      <c r="E36" s="52"/>
      <c r="F36" s="59">
        <v>-70096385</v>
      </c>
      <c r="G36" s="79"/>
      <c r="H36" s="59">
        <v>-18730931</v>
      </c>
      <c r="I36" s="80"/>
      <c r="J36" s="59">
        <v>-37753363</v>
      </c>
    </row>
    <row r="37" spans="1:10" ht="21" customHeight="1" x14ac:dyDescent="0.45">
      <c r="A37" s="11" t="s">
        <v>52</v>
      </c>
      <c r="B37" s="32"/>
      <c r="C37" s="32"/>
      <c r="D37" s="46">
        <v>0</v>
      </c>
      <c r="E37" s="52"/>
      <c r="F37" s="61">
        <v>-93439</v>
      </c>
      <c r="G37" s="59"/>
      <c r="H37" s="61">
        <v>0</v>
      </c>
      <c r="I37" s="35"/>
      <c r="J37" s="78">
        <v>0</v>
      </c>
    </row>
    <row r="38" spans="1:10" ht="21" customHeight="1" x14ac:dyDescent="0.45">
      <c r="A38" s="33" t="s">
        <v>135</v>
      </c>
      <c r="B38" s="32"/>
      <c r="C38" s="32"/>
      <c r="D38" s="57">
        <f>SUM(D27:D37)</f>
        <v>3658293400</v>
      </c>
      <c r="E38" s="52"/>
      <c r="F38" s="57">
        <f>SUM(F27:F37)</f>
        <v>709729289.25999832</v>
      </c>
      <c r="G38" s="4"/>
      <c r="H38" s="57">
        <f>SUM(H27:H37)</f>
        <v>3333801318</v>
      </c>
      <c r="I38" s="52"/>
      <c r="J38" s="57">
        <f>SUM(J27:J37)</f>
        <v>441941507</v>
      </c>
    </row>
    <row r="39" spans="1:10" ht="21" customHeight="1" x14ac:dyDescent="0.45">
      <c r="A39" s="11" t="s">
        <v>134</v>
      </c>
      <c r="B39" s="32"/>
      <c r="C39" s="32"/>
      <c r="D39" s="16">
        <v>-7098259</v>
      </c>
      <c r="E39" s="52"/>
      <c r="F39" s="58">
        <v>-9992286</v>
      </c>
      <c r="G39" s="79"/>
      <c r="H39" s="58">
        <v>-5115250</v>
      </c>
      <c r="I39" s="58"/>
      <c r="J39" s="58">
        <v>-2939400</v>
      </c>
    </row>
    <row r="40" spans="1:10" ht="21" customHeight="1" x14ac:dyDescent="0.45">
      <c r="A40" s="11" t="s">
        <v>136</v>
      </c>
      <c r="B40" s="32"/>
      <c r="C40" s="32"/>
      <c r="D40" s="59">
        <v>-24957381</v>
      </c>
      <c r="E40" s="52"/>
      <c r="F40" s="59">
        <v>-26910748</v>
      </c>
      <c r="G40" s="59"/>
      <c r="H40" s="59">
        <v>-1300303</v>
      </c>
      <c r="I40" s="35"/>
      <c r="J40" s="79">
        <v>-12555431</v>
      </c>
    </row>
    <row r="41" spans="1:10" ht="21" customHeight="1" x14ac:dyDescent="0.45">
      <c r="A41" s="21" t="s">
        <v>137</v>
      </c>
      <c r="B41" s="32"/>
      <c r="C41" s="32"/>
      <c r="D41" s="62">
        <f>SUM(D38:D40)</f>
        <v>3626237760</v>
      </c>
      <c r="E41" s="9"/>
      <c r="F41" s="62">
        <f>SUM(F38:F40)</f>
        <v>672826255.25999832</v>
      </c>
      <c r="G41" s="14"/>
      <c r="H41" s="62">
        <f>SUM(H38:H40)</f>
        <v>3327385765</v>
      </c>
      <c r="I41" s="9"/>
      <c r="J41" s="62">
        <f>SUM(J38:J40)</f>
        <v>426446676</v>
      </c>
    </row>
    <row r="42" spans="1:10" ht="21" customHeight="1" x14ac:dyDescent="0.45">
      <c r="A42" s="21"/>
      <c r="B42" s="32"/>
      <c r="C42" s="32"/>
      <c r="D42" s="230"/>
      <c r="E42" s="9"/>
      <c r="F42" s="230"/>
      <c r="G42" s="14"/>
      <c r="H42" s="230"/>
      <c r="I42" s="9"/>
      <c r="J42" s="230"/>
    </row>
    <row r="43" spans="1:10" ht="21" customHeight="1" x14ac:dyDescent="0.5">
      <c r="A43" s="68" t="s">
        <v>211</v>
      </c>
      <c r="B43" s="30"/>
      <c r="C43" s="30"/>
      <c r="D43" s="31"/>
      <c r="E43" s="51"/>
      <c r="F43" s="31"/>
      <c r="G43" s="51"/>
      <c r="H43" s="34"/>
      <c r="I43" s="51"/>
      <c r="J43" s="34"/>
    </row>
    <row r="44" spans="1:10" ht="21" customHeight="1" x14ac:dyDescent="0.5">
      <c r="A44" s="70" t="s">
        <v>216</v>
      </c>
      <c r="B44" s="30"/>
      <c r="C44" s="30"/>
      <c r="D44" s="31"/>
      <c r="E44" s="51"/>
      <c r="F44" s="31"/>
      <c r="G44" s="51"/>
      <c r="H44" s="34"/>
      <c r="I44" s="51"/>
      <c r="J44" s="34"/>
    </row>
    <row r="45" spans="1:10" ht="21" customHeight="1" x14ac:dyDescent="0.5">
      <c r="A45" s="68" t="s">
        <v>198</v>
      </c>
      <c r="B45" s="30"/>
      <c r="C45" s="30"/>
      <c r="D45" s="31"/>
      <c r="E45" s="51"/>
      <c r="F45" s="31"/>
      <c r="G45" s="51"/>
      <c r="H45" s="34"/>
      <c r="I45" s="51"/>
      <c r="J45" s="34"/>
    </row>
    <row r="46" spans="1:10" ht="21" customHeight="1" x14ac:dyDescent="0.45">
      <c r="A46" s="1"/>
      <c r="B46" s="30"/>
      <c r="C46" s="30"/>
      <c r="D46" s="31"/>
      <c r="E46" s="51"/>
      <c r="F46" s="31"/>
      <c r="G46" s="51"/>
      <c r="H46" s="34"/>
      <c r="I46" s="51"/>
      <c r="J46" s="34"/>
    </row>
    <row r="47" spans="1:10" ht="21" customHeight="1" x14ac:dyDescent="0.45">
      <c r="A47" s="1"/>
      <c r="B47" s="30"/>
      <c r="C47" s="30"/>
      <c r="D47" s="25"/>
      <c r="E47" s="26"/>
      <c r="F47" s="25"/>
      <c r="G47" s="26"/>
      <c r="H47" s="25"/>
      <c r="I47" s="26"/>
      <c r="J47" s="47" t="s">
        <v>196</v>
      </c>
    </row>
    <row r="48" spans="1:10" ht="21" customHeight="1" x14ac:dyDescent="0.45">
      <c r="A48" s="1"/>
      <c r="B48" s="30"/>
      <c r="C48" s="30"/>
      <c r="D48" s="239" t="s">
        <v>65</v>
      </c>
      <c r="E48" s="239"/>
      <c r="F48" s="239"/>
      <c r="G48" s="7"/>
      <c r="H48" s="239" t="s">
        <v>66</v>
      </c>
      <c r="I48" s="239"/>
      <c r="J48" s="239"/>
    </row>
    <row r="49" spans="1:10" ht="21" customHeight="1" x14ac:dyDescent="0.45">
      <c r="A49" s="1"/>
      <c r="B49" s="41"/>
      <c r="C49" s="41"/>
      <c r="D49" s="48" t="s">
        <v>68</v>
      </c>
      <c r="E49" s="42"/>
      <c r="F49" s="48" t="s">
        <v>67</v>
      </c>
      <c r="G49" s="42"/>
      <c r="H49" s="48" t="s">
        <v>68</v>
      </c>
      <c r="I49" s="42"/>
      <c r="J49" s="48" t="s">
        <v>67</v>
      </c>
    </row>
    <row r="50" spans="1:10" ht="21" customHeight="1" x14ac:dyDescent="0.45">
      <c r="A50" s="20" t="s">
        <v>138</v>
      </c>
      <c r="B50" s="32"/>
      <c r="C50" s="32"/>
      <c r="D50" s="15"/>
      <c r="E50" s="49"/>
      <c r="F50" s="15"/>
      <c r="G50" s="4"/>
      <c r="H50" s="15"/>
      <c r="I50" s="49"/>
      <c r="J50" s="15"/>
    </row>
    <row r="51" spans="1:10" ht="21" customHeight="1" x14ac:dyDescent="0.45">
      <c r="A51" s="11" t="s">
        <v>181</v>
      </c>
      <c r="B51" s="32"/>
      <c r="C51" s="32"/>
      <c r="D51" s="15">
        <v>-52124300</v>
      </c>
      <c r="E51" s="49"/>
      <c r="F51" s="59">
        <v>8036809</v>
      </c>
      <c r="G51" s="79"/>
      <c r="H51" s="59">
        <v>-35784832</v>
      </c>
      <c r="I51" s="86"/>
      <c r="J51" s="79">
        <v>0</v>
      </c>
    </row>
    <row r="52" spans="1:10" ht="21" customHeight="1" x14ac:dyDescent="0.45">
      <c r="A52" s="11" t="s">
        <v>179</v>
      </c>
      <c r="B52" s="32"/>
      <c r="C52" s="32"/>
      <c r="D52" s="15">
        <v>-367390842</v>
      </c>
      <c r="E52" s="49"/>
      <c r="F52" s="59">
        <v>-158675781</v>
      </c>
      <c r="G52" s="79"/>
      <c r="H52" s="59">
        <v>-315893966</v>
      </c>
      <c r="I52" s="86"/>
      <c r="J52" s="59">
        <v>-120716277</v>
      </c>
    </row>
    <row r="53" spans="1:10" ht="21" customHeight="1" x14ac:dyDescent="0.45">
      <c r="A53" s="11" t="s">
        <v>180</v>
      </c>
      <c r="B53" s="32"/>
      <c r="C53" s="32"/>
      <c r="D53" s="15">
        <v>-2124750</v>
      </c>
      <c r="E53" s="49"/>
      <c r="F53" s="59">
        <v>-1201055</v>
      </c>
      <c r="G53" s="79"/>
      <c r="H53" s="59">
        <v>-859860</v>
      </c>
      <c r="I53" s="86"/>
      <c r="J53" s="59">
        <v>-1201055</v>
      </c>
    </row>
    <row r="54" spans="1:10" ht="21" customHeight="1" x14ac:dyDescent="0.45">
      <c r="A54" s="64" t="s">
        <v>139</v>
      </c>
      <c r="B54" s="32"/>
      <c r="C54" s="32"/>
      <c r="D54" s="16">
        <v>194006</v>
      </c>
      <c r="E54" s="56"/>
      <c r="F54" s="58">
        <v>1143171</v>
      </c>
      <c r="G54" s="83"/>
      <c r="H54" s="59">
        <v>168329</v>
      </c>
      <c r="I54" s="86"/>
      <c r="J54" s="79">
        <v>887851</v>
      </c>
    </row>
    <row r="55" spans="1:10" ht="21" customHeight="1" x14ac:dyDescent="0.45">
      <c r="A55" s="11" t="s">
        <v>140</v>
      </c>
      <c r="B55" s="32"/>
      <c r="C55" s="32"/>
      <c r="D55" s="15">
        <v>0</v>
      </c>
      <c r="E55" s="10"/>
      <c r="F55" s="59" t="s">
        <v>11</v>
      </c>
      <c r="G55" s="87"/>
      <c r="H55" s="59">
        <v>56100000</v>
      </c>
      <c r="I55" s="79"/>
      <c r="J55" s="79">
        <v>15300000</v>
      </c>
    </row>
    <row r="56" spans="1:10" ht="21" customHeight="1" x14ac:dyDescent="0.45">
      <c r="A56" s="21" t="s">
        <v>141</v>
      </c>
      <c r="B56" s="32"/>
      <c r="C56" s="32"/>
      <c r="D56" s="62">
        <f>SUM(D51:D55)</f>
        <v>-421445886</v>
      </c>
      <c r="E56" s="24"/>
      <c r="F56" s="62">
        <f>SUM(F51:F55)</f>
        <v>-150696856</v>
      </c>
      <c r="G56" s="24"/>
      <c r="H56" s="62">
        <f>SUM(H51:H55)</f>
        <v>-296270329</v>
      </c>
      <c r="I56" s="63"/>
      <c r="J56" s="62">
        <f>SUM(J51:J55)</f>
        <v>-105729481</v>
      </c>
    </row>
    <row r="57" spans="1:10" ht="21" customHeight="1" x14ac:dyDescent="0.45">
      <c r="A57" s="21"/>
      <c r="B57" s="32"/>
      <c r="C57" s="32"/>
      <c r="D57" s="27"/>
      <c r="E57" s="9"/>
      <c r="F57" s="27"/>
      <c r="G57" s="9"/>
      <c r="H57" s="27"/>
      <c r="I57" s="36"/>
      <c r="J57" s="27"/>
    </row>
    <row r="58" spans="1:10" ht="21" customHeight="1" x14ac:dyDescent="0.45">
      <c r="A58" s="20" t="s">
        <v>142</v>
      </c>
      <c r="B58" s="32"/>
      <c r="C58" s="32"/>
      <c r="D58" s="27" t="s">
        <v>3</v>
      </c>
      <c r="E58" s="12"/>
      <c r="F58" s="27" t="s">
        <v>3</v>
      </c>
      <c r="G58" s="12"/>
      <c r="H58" s="27" t="s">
        <v>3</v>
      </c>
      <c r="I58" s="37"/>
      <c r="J58" s="27" t="s">
        <v>3</v>
      </c>
    </row>
    <row r="59" spans="1:10" ht="21" customHeight="1" x14ac:dyDescent="0.45">
      <c r="A59" s="11" t="s">
        <v>143</v>
      </c>
      <c r="B59" s="32"/>
      <c r="C59" s="32"/>
      <c r="D59" s="4">
        <v>-105843889</v>
      </c>
      <c r="E59" s="10"/>
      <c r="F59" s="60">
        <v>-22231661</v>
      </c>
      <c r="G59" s="83"/>
      <c r="H59" s="58">
        <v>-96029351</v>
      </c>
      <c r="I59" s="86"/>
      <c r="J59" s="58">
        <v>-5803377</v>
      </c>
    </row>
    <row r="60" spans="1:10" ht="21" customHeight="1" x14ac:dyDescent="0.45">
      <c r="A60" s="71" t="s">
        <v>217</v>
      </c>
      <c r="B60" s="32"/>
      <c r="C60" s="32"/>
      <c r="D60" s="4"/>
      <c r="E60" s="10"/>
      <c r="F60" s="60"/>
      <c r="G60" s="10"/>
      <c r="H60" s="16"/>
      <c r="I60" s="49"/>
      <c r="J60" s="16"/>
    </row>
    <row r="61" spans="1:10" ht="21" customHeight="1" x14ac:dyDescent="0.45">
      <c r="A61" s="71" t="s">
        <v>149</v>
      </c>
      <c r="B61" s="32"/>
      <c r="C61" s="32"/>
      <c r="D61" s="16">
        <v>-40251426</v>
      </c>
      <c r="E61" s="10"/>
      <c r="F61" s="60">
        <v>-158066285</v>
      </c>
      <c r="G61" s="83"/>
      <c r="H61" s="58">
        <v>0</v>
      </c>
      <c r="I61" s="86"/>
      <c r="J61" s="58">
        <v>0</v>
      </c>
    </row>
    <row r="62" spans="1:10" ht="21" customHeight="1" x14ac:dyDescent="0.45">
      <c r="A62" s="64" t="s">
        <v>218</v>
      </c>
      <c r="B62" s="32"/>
      <c r="C62" s="32"/>
      <c r="D62" s="4">
        <v>-1254591582</v>
      </c>
      <c r="E62" s="10"/>
      <c r="F62" s="60">
        <v>0</v>
      </c>
      <c r="G62" s="9"/>
      <c r="H62" s="59">
        <v>-1254591582</v>
      </c>
      <c r="I62" s="88"/>
      <c r="J62" s="59">
        <v>0</v>
      </c>
    </row>
    <row r="63" spans="1:10" s="75" customFormat="1" ht="21" customHeight="1" x14ac:dyDescent="0.45">
      <c r="A63" s="71" t="s">
        <v>182</v>
      </c>
      <c r="B63" s="72"/>
      <c r="C63" s="72"/>
      <c r="D63" s="73">
        <v>-70645600</v>
      </c>
      <c r="E63" s="74"/>
      <c r="F63" s="60">
        <v>0</v>
      </c>
      <c r="G63" s="9"/>
      <c r="H63" s="59">
        <v>-70645600</v>
      </c>
      <c r="I63" s="88"/>
      <c r="J63" s="59">
        <v>0</v>
      </c>
    </row>
    <row r="64" spans="1:10" s="75" customFormat="1" ht="21" customHeight="1" x14ac:dyDescent="0.45">
      <c r="A64" s="71" t="s">
        <v>230</v>
      </c>
      <c r="B64" s="72"/>
      <c r="C64" s="72"/>
      <c r="D64" s="73">
        <v>-492703170</v>
      </c>
      <c r="E64" s="74"/>
      <c r="F64" s="60">
        <v>0</v>
      </c>
      <c r="G64" s="9"/>
      <c r="H64" s="59">
        <v>-492703170</v>
      </c>
      <c r="I64" s="88"/>
      <c r="J64" s="59">
        <v>0</v>
      </c>
    </row>
    <row r="65" spans="1:10" ht="21" customHeight="1" x14ac:dyDescent="0.45">
      <c r="A65" s="64" t="s">
        <v>183</v>
      </c>
      <c r="B65" s="32"/>
      <c r="C65" s="32"/>
      <c r="D65" s="16">
        <v>-53141323</v>
      </c>
      <c r="E65" s="10"/>
      <c r="F65" s="59">
        <v>-58584380</v>
      </c>
      <c r="G65" s="79"/>
      <c r="H65" s="59">
        <v>-840130</v>
      </c>
      <c r="I65" s="79"/>
      <c r="J65" s="79">
        <v>-2914598</v>
      </c>
    </row>
    <row r="66" spans="1:10" ht="21" customHeight="1" x14ac:dyDescent="0.45">
      <c r="A66" s="11" t="s">
        <v>144</v>
      </c>
      <c r="B66" s="32"/>
      <c r="C66" s="32"/>
      <c r="D66" s="16">
        <v>-53900000</v>
      </c>
      <c r="E66" s="10"/>
      <c r="F66" s="59">
        <v>-14700000</v>
      </c>
      <c r="G66" s="83"/>
      <c r="H66" s="59">
        <v>0</v>
      </c>
      <c r="I66" s="79"/>
      <c r="J66" s="79">
        <v>0</v>
      </c>
    </row>
    <row r="67" spans="1:10" ht="21" customHeight="1" x14ac:dyDescent="0.45">
      <c r="A67" s="21" t="s">
        <v>145</v>
      </c>
      <c r="B67" s="32"/>
      <c r="C67" s="32"/>
      <c r="D67" s="62">
        <f>SUM(D59:D66)</f>
        <v>-2071076990</v>
      </c>
      <c r="E67" s="24"/>
      <c r="F67" s="62">
        <f>SUM(F59:F66)</f>
        <v>-253582326</v>
      </c>
      <c r="G67" s="24"/>
      <c r="H67" s="62">
        <f>SUM(H59:H66)</f>
        <v>-1914809833</v>
      </c>
      <c r="I67" s="63"/>
      <c r="J67" s="62">
        <f>SUM(J59:J66)</f>
        <v>-8717975</v>
      </c>
    </row>
    <row r="68" spans="1:10" ht="21" customHeight="1" x14ac:dyDescent="0.45">
      <c r="A68" s="21"/>
      <c r="B68" s="32"/>
      <c r="C68" s="32"/>
      <c r="D68" s="27"/>
      <c r="E68" s="12"/>
      <c r="F68" s="27"/>
      <c r="G68" s="12"/>
      <c r="H68" s="27"/>
      <c r="I68" s="37"/>
      <c r="J68" s="27"/>
    </row>
    <row r="69" spans="1:10" ht="21" customHeight="1" x14ac:dyDescent="0.45">
      <c r="A69" s="21" t="s">
        <v>146</v>
      </c>
      <c r="B69" s="32"/>
      <c r="C69" s="32"/>
      <c r="D69" s="19">
        <f>D67+D56+D41</f>
        <v>1133714884</v>
      </c>
      <c r="E69" s="50"/>
      <c r="F69" s="19">
        <f>F67+F56+F41</f>
        <v>268547073.25999832</v>
      </c>
      <c r="G69" s="13"/>
      <c r="H69" s="19">
        <f>H41+H56+H67</f>
        <v>1116305603</v>
      </c>
      <c r="I69" s="50"/>
      <c r="J69" s="19">
        <f>J67+J56+J41</f>
        <v>311999220</v>
      </c>
    </row>
    <row r="70" spans="1:10" ht="21" customHeight="1" x14ac:dyDescent="0.45">
      <c r="A70" s="11" t="s">
        <v>147</v>
      </c>
      <c r="B70" s="32"/>
      <c r="C70" s="32"/>
      <c r="D70" s="61">
        <v>425055579</v>
      </c>
      <c r="E70" s="89"/>
      <c r="F70" s="61">
        <v>156508506</v>
      </c>
      <c r="G70" s="83"/>
      <c r="H70" s="61">
        <f>[1]BS!J10</f>
        <v>356536202</v>
      </c>
      <c r="I70" s="89"/>
      <c r="J70" s="61">
        <v>44536982</v>
      </c>
    </row>
    <row r="71" spans="1:10" ht="21" customHeight="1" thickBot="1" x14ac:dyDescent="0.5">
      <c r="A71" s="21" t="s">
        <v>210</v>
      </c>
      <c r="B71" s="32"/>
      <c r="C71" s="32"/>
      <c r="D71" s="39">
        <f>SUM(D69:D70)</f>
        <v>1558770463</v>
      </c>
      <c r="E71" s="38"/>
      <c r="F71" s="39">
        <f>SUM(F69:F70)</f>
        <v>425055579.25999832</v>
      </c>
      <c r="G71" s="12"/>
      <c r="H71" s="39">
        <f>SUM(H69:H70)</f>
        <v>1472841805</v>
      </c>
      <c r="I71" s="38"/>
      <c r="J71" s="39">
        <f>SUM(J69:J70)</f>
        <v>356536202</v>
      </c>
    </row>
    <row r="72" spans="1:10" ht="21" customHeight="1" thickTop="1" x14ac:dyDescent="0.45">
      <c r="A72" s="21"/>
      <c r="B72" s="32"/>
      <c r="C72" s="32"/>
      <c r="D72" s="27"/>
      <c r="E72" s="38"/>
      <c r="F72" s="27"/>
      <c r="G72" s="12"/>
      <c r="H72" s="27"/>
      <c r="I72" s="38"/>
      <c r="J72" s="27"/>
    </row>
    <row r="73" spans="1:10" ht="21" customHeight="1" x14ac:dyDescent="0.45">
      <c r="A73" s="7" t="s">
        <v>148</v>
      </c>
      <c r="B73" s="29"/>
      <c r="C73" s="29"/>
      <c r="D73" s="18" t="s">
        <v>3</v>
      </c>
      <c r="E73" s="23"/>
      <c r="F73" s="18" t="s">
        <v>3</v>
      </c>
      <c r="G73" s="23"/>
      <c r="I73" s="23"/>
    </row>
    <row r="74" spans="1:10" ht="21" customHeight="1" x14ac:dyDescent="0.45">
      <c r="A74" s="11" t="s">
        <v>184</v>
      </c>
      <c r="B74" s="29"/>
      <c r="C74" s="29"/>
      <c r="D74" s="18">
        <v>17085984</v>
      </c>
      <c r="E74" s="23"/>
      <c r="F74" s="90">
        <v>1535627</v>
      </c>
      <c r="G74" s="28"/>
      <c r="H74" s="18">
        <v>17085984.27</v>
      </c>
      <c r="I74" s="23"/>
      <c r="J74" s="90">
        <v>1357526</v>
      </c>
    </row>
    <row r="76" spans="1:10" ht="21" customHeight="1" x14ac:dyDescent="0.45">
      <c r="D76" s="65"/>
      <c r="E76" s="66"/>
      <c r="F76" s="65"/>
      <c r="G76" s="66"/>
      <c r="H76" s="65"/>
      <c r="I76" s="66"/>
      <c r="J76" s="67"/>
    </row>
  </sheetData>
  <mergeCells count="4">
    <mergeCell ref="D48:F48"/>
    <mergeCell ref="H48:J48"/>
    <mergeCell ref="D6:F6"/>
    <mergeCell ref="H6:J6"/>
  </mergeCells>
  <pageMargins left="0.78740157480314965" right="0.35433070866141736" top="0.70866141732283472" bottom="0.51181102362204722" header="0.51181102362204722" footer="0.51181102362204722"/>
  <pageSetup paperSize="9" scale="80" firstPageNumber="17" orientation="portrait" useFirstPageNumber="1" r:id="rId1"/>
  <headerFooter>
    <oddFooter xml:space="preserve">&amp;LThe accompanying notes are an integral part of these financial statements.
</oddFooter>
  </headerFooter>
  <rowBreaks count="1" manualBreakCount="1">
    <brk id="4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4</vt:i4>
      </vt:variant>
    </vt:vector>
  </HeadingPairs>
  <TitlesOfParts>
    <vt:vector size="9" baseType="lpstr">
      <vt:lpstr>BS</vt:lpstr>
      <vt:lpstr>PL</vt:lpstr>
      <vt:lpstr>SH-Conso</vt:lpstr>
      <vt:lpstr>SH-Sep</vt:lpstr>
      <vt:lpstr>CF</vt:lpstr>
      <vt:lpstr>CF!Print_Area</vt:lpstr>
      <vt:lpstr>PL!Print_Area</vt:lpstr>
      <vt:lpstr>'SH-Conso'!Print_Area</vt:lpstr>
      <vt:lpstr>'SH-Sep'!Print_Area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asornlum</dc:creator>
  <cp:lastModifiedBy>DIACOM2</cp:lastModifiedBy>
  <cp:lastPrinted>2018-02-28T15:58:04Z</cp:lastPrinted>
  <dcterms:created xsi:type="dcterms:W3CDTF">2004-12-30T01:51:22Z</dcterms:created>
  <dcterms:modified xsi:type="dcterms:W3CDTF">2018-02-28T15:58:06Z</dcterms:modified>
</cp:coreProperties>
</file>